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usfedu-my.sharepoint.com/personal/cta1_usf_edu/Documents/Coursework/Spring 2026/Financial Modeling and Analytics/Mod 1/"/>
    </mc:Choice>
  </mc:AlternateContent>
  <xr:revisionPtr revIDLastSave="0" documentId="8_{DCBC3D0A-A9E6-4869-91AC-EDD396161B97}" xr6:coauthVersionLast="47" xr6:coauthVersionMax="47" xr10:uidLastSave="{00000000-0000-0000-0000-000000000000}"/>
  <bookViews>
    <workbookView xWindow="420" yWindow="795" windowWidth="19560" windowHeight="14880" activeTab="2" xr2:uid="{00000000-000D-0000-FFFF-FFFF00000000}"/>
  </bookViews>
  <sheets>
    <sheet name="Raw Data" sheetId="1" r:id="rId1"/>
    <sheet name="Regression with seasonal dummy" sheetId="2" r:id="rId2"/>
    <sheet name="HWMS" sheetId="3" r:id="rId3"/>
  </sheets>
  <definedNames>
    <definedName name="solver_adj" localSheetId="2" hidden="1">HWMS!$J$1:$J$3</definedName>
    <definedName name="solver_cvg" localSheetId="2" hidden="1">0.0001</definedName>
    <definedName name="solver_drv" localSheetId="2" hidden="1">1</definedName>
    <definedName name="solver_eng" localSheetId="2" hidden="1">1</definedName>
    <definedName name="solver_est" localSheetId="2" hidden="1">1</definedName>
    <definedName name="solver_itr" localSheetId="2" hidden="1">2147483647</definedName>
    <definedName name="solver_lhs1" localSheetId="2" hidden="1">HWMS!$J$1:$J$3</definedName>
    <definedName name="solver_lhs2" localSheetId="2" hidden="1">HWMS!$J$1:$J$3</definedName>
    <definedName name="solver_mip" localSheetId="2" hidden="1">2147483647</definedName>
    <definedName name="solver_mni" localSheetId="2" hidden="1">30</definedName>
    <definedName name="solver_mrt" localSheetId="2" hidden="1">0.075</definedName>
    <definedName name="solver_msl" localSheetId="2" hidden="1">2</definedName>
    <definedName name="solver_neg" localSheetId="2" hidden="1">1</definedName>
    <definedName name="solver_nod" localSheetId="2" hidden="1">2147483647</definedName>
    <definedName name="solver_num" localSheetId="2" hidden="1">2</definedName>
    <definedName name="solver_nwt" localSheetId="2" hidden="1">1</definedName>
    <definedName name="solver_opt" localSheetId="2" hidden="1">HWMS!$J$4</definedName>
    <definedName name="solver_pre" localSheetId="2" hidden="1">0.000001</definedName>
    <definedName name="solver_rbv" localSheetId="2" hidden="1">1</definedName>
    <definedName name="solver_rel1" localSheetId="2" hidden="1">1</definedName>
    <definedName name="solver_rel2" localSheetId="2" hidden="1">3</definedName>
    <definedName name="solver_rhs1" localSheetId="2" hidden="1">1</definedName>
    <definedName name="solver_rhs2" localSheetId="2" hidden="1">0</definedName>
    <definedName name="solver_rlx" localSheetId="2" hidden="1">2</definedName>
    <definedName name="solver_rsd" localSheetId="2" hidden="1">0</definedName>
    <definedName name="solver_scl" localSheetId="2" hidden="1">1</definedName>
    <definedName name="solver_sho" localSheetId="2" hidden="1">2</definedName>
    <definedName name="solver_ssz" localSheetId="2" hidden="1">100</definedName>
    <definedName name="solver_tim" localSheetId="2" hidden="1">2147483647</definedName>
    <definedName name="solver_tol" localSheetId="2" hidden="1">0.01</definedName>
    <definedName name="solver_typ" localSheetId="2" hidden="1">2</definedName>
    <definedName name="solver_val" localSheetId="2" hidden="1">0</definedName>
    <definedName name="solver_ver" localSheetId="2" hidden="1">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7" i="3" l="1"/>
  <c r="F68" i="3"/>
  <c r="F69" i="3"/>
  <c r="F66" i="3"/>
  <c r="F6" i="3"/>
  <c r="C6" i="3"/>
  <c r="D6" i="3" s="1"/>
  <c r="F7" i="3" s="1"/>
  <c r="E3" i="3"/>
  <c r="E4" i="3"/>
  <c r="E5" i="3"/>
  <c r="E2" i="3"/>
  <c r="C5" i="3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2" i="2"/>
  <c r="D3" i="2"/>
  <c r="E3" i="2"/>
  <c r="F3" i="2"/>
  <c r="D4" i="2"/>
  <c r="E4" i="2"/>
  <c r="F4" i="2"/>
  <c r="D5" i="2"/>
  <c r="E5" i="2"/>
  <c r="F5" i="2"/>
  <c r="D6" i="2"/>
  <c r="E6" i="2"/>
  <c r="F6" i="2"/>
  <c r="D7" i="2"/>
  <c r="E7" i="2"/>
  <c r="F7" i="2"/>
  <c r="D8" i="2"/>
  <c r="E8" i="2"/>
  <c r="F8" i="2"/>
  <c r="D9" i="2"/>
  <c r="E9" i="2"/>
  <c r="F9" i="2"/>
  <c r="D10" i="2"/>
  <c r="E10" i="2"/>
  <c r="F10" i="2"/>
  <c r="D11" i="2"/>
  <c r="E11" i="2"/>
  <c r="F11" i="2"/>
  <c r="D12" i="2"/>
  <c r="E12" i="2"/>
  <c r="F12" i="2"/>
  <c r="D13" i="2"/>
  <c r="E13" i="2"/>
  <c r="F13" i="2"/>
  <c r="D14" i="2"/>
  <c r="E14" i="2"/>
  <c r="F14" i="2"/>
  <c r="D15" i="2"/>
  <c r="E15" i="2"/>
  <c r="F15" i="2"/>
  <c r="D16" i="2"/>
  <c r="E16" i="2"/>
  <c r="F16" i="2"/>
  <c r="D17" i="2"/>
  <c r="E17" i="2"/>
  <c r="F17" i="2"/>
  <c r="D18" i="2"/>
  <c r="E18" i="2"/>
  <c r="F18" i="2"/>
  <c r="D19" i="2"/>
  <c r="E19" i="2"/>
  <c r="F19" i="2"/>
  <c r="D20" i="2"/>
  <c r="E20" i="2"/>
  <c r="F20" i="2"/>
  <c r="D21" i="2"/>
  <c r="E21" i="2"/>
  <c r="F21" i="2"/>
  <c r="D22" i="2"/>
  <c r="E22" i="2"/>
  <c r="F22" i="2"/>
  <c r="D23" i="2"/>
  <c r="E23" i="2"/>
  <c r="F23" i="2"/>
  <c r="D24" i="2"/>
  <c r="E24" i="2"/>
  <c r="F24" i="2"/>
  <c r="D25" i="2"/>
  <c r="E25" i="2"/>
  <c r="F25" i="2"/>
  <c r="D26" i="2"/>
  <c r="E26" i="2"/>
  <c r="F26" i="2"/>
  <c r="D27" i="2"/>
  <c r="E27" i="2"/>
  <c r="F27" i="2"/>
  <c r="D28" i="2"/>
  <c r="E28" i="2"/>
  <c r="F28" i="2"/>
  <c r="D29" i="2"/>
  <c r="E29" i="2"/>
  <c r="F29" i="2"/>
  <c r="D30" i="2"/>
  <c r="E30" i="2"/>
  <c r="F30" i="2"/>
  <c r="D31" i="2"/>
  <c r="E31" i="2"/>
  <c r="F31" i="2"/>
  <c r="D32" i="2"/>
  <c r="E32" i="2"/>
  <c r="F32" i="2"/>
  <c r="D33" i="2"/>
  <c r="E33" i="2"/>
  <c r="F33" i="2"/>
  <c r="D34" i="2"/>
  <c r="E34" i="2"/>
  <c r="F34" i="2"/>
  <c r="D35" i="2"/>
  <c r="E35" i="2"/>
  <c r="F35" i="2"/>
  <c r="D36" i="2"/>
  <c r="E36" i="2"/>
  <c r="F36" i="2"/>
  <c r="D37" i="2"/>
  <c r="E37" i="2"/>
  <c r="F37" i="2"/>
  <c r="D38" i="2"/>
  <c r="E38" i="2"/>
  <c r="F38" i="2"/>
  <c r="D39" i="2"/>
  <c r="E39" i="2"/>
  <c r="F39" i="2"/>
  <c r="D40" i="2"/>
  <c r="E40" i="2"/>
  <c r="F40" i="2"/>
  <c r="D41" i="2"/>
  <c r="E41" i="2"/>
  <c r="F41" i="2"/>
  <c r="D42" i="2"/>
  <c r="E42" i="2"/>
  <c r="F42" i="2"/>
  <c r="D43" i="2"/>
  <c r="E43" i="2"/>
  <c r="F43" i="2"/>
  <c r="D44" i="2"/>
  <c r="E44" i="2"/>
  <c r="F44" i="2"/>
  <c r="D45" i="2"/>
  <c r="E45" i="2"/>
  <c r="F45" i="2"/>
  <c r="D46" i="2"/>
  <c r="E46" i="2"/>
  <c r="F46" i="2"/>
  <c r="D47" i="2"/>
  <c r="E47" i="2"/>
  <c r="F47" i="2"/>
  <c r="D48" i="2"/>
  <c r="E48" i="2"/>
  <c r="F48" i="2"/>
  <c r="D49" i="2"/>
  <c r="E49" i="2"/>
  <c r="F49" i="2"/>
  <c r="D50" i="2"/>
  <c r="E50" i="2"/>
  <c r="F50" i="2"/>
  <c r="D51" i="2"/>
  <c r="E51" i="2"/>
  <c r="F51" i="2"/>
  <c r="D52" i="2"/>
  <c r="E52" i="2"/>
  <c r="F52" i="2"/>
  <c r="D53" i="2"/>
  <c r="E53" i="2"/>
  <c r="F53" i="2"/>
  <c r="D54" i="2"/>
  <c r="E54" i="2"/>
  <c r="F54" i="2"/>
  <c r="D55" i="2"/>
  <c r="E55" i="2"/>
  <c r="F55" i="2"/>
  <c r="D56" i="2"/>
  <c r="E56" i="2"/>
  <c r="F56" i="2"/>
  <c r="D57" i="2"/>
  <c r="E57" i="2"/>
  <c r="F57" i="2"/>
  <c r="D58" i="2"/>
  <c r="E58" i="2"/>
  <c r="F58" i="2"/>
  <c r="D59" i="2"/>
  <c r="E59" i="2"/>
  <c r="F59" i="2"/>
  <c r="D60" i="2"/>
  <c r="E60" i="2"/>
  <c r="F60" i="2"/>
  <c r="D61" i="2"/>
  <c r="E61" i="2"/>
  <c r="F61" i="2"/>
  <c r="D62" i="2"/>
  <c r="E62" i="2"/>
  <c r="F62" i="2"/>
  <c r="D63" i="2"/>
  <c r="E63" i="2"/>
  <c r="F63" i="2"/>
  <c r="D64" i="2"/>
  <c r="E64" i="2"/>
  <c r="F64" i="2"/>
  <c r="D65" i="2"/>
  <c r="E65" i="2"/>
  <c r="F65" i="2"/>
  <c r="F2" i="2"/>
  <c r="E2" i="2"/>
  <c r="D2" i="2"/>
  <c r="E6" i="3" l="1"/>
  <c r="C7" i="3"/>
  <c r="E7" i="3" l="1"/>
  <c r="D7" i="3"/>
  <c r="C8" i="3" s="1"/>
  <c r="E8" i="3" l="1"/>
  <c r="D8" i="3"/>
  <c r="C9" i="3" s="1"/>
  <c r="F8" i="3"/>
  <c r="E9" i="3" l="1"/>
  <c r="D9" i="3"/>
  <c r="C10" i="3" s="1"/>
  <c r="F9" i="3"/>
  <c r="E10" i="3" l="1"/>
  <c r="D10" i="3"/>
  <c r="C11" i="3" s="1"/>
  <c r="F10" i="3"/>
  <c r="E11" i="3" l="1"/>
  <c r="D11" i="3"/>
  <c r="C12" i="3" s="1"/>
  <c r="F11" i="3"/>
  <c r="E12" i="3" l="1"/>
  <c r="D12" i="3"/>
  <c r="C13" i="3" s="1"/>
  <c r="F12" i="3"/>
  <c r="F13" i="3" l="1"/>
  <c r="E13" i="3"/>
  <c r="D13" i="3"/>
  <c r="C14" i="3" s="1"/>
  <c r="F14" i="3" l="1"/>
  <c r="E14" i="3"/>
  <c r="D14" i="3"/>
  <c r="C15" i="3" s="1"/>
  <c r="E15" i="3" l="1"/>
  <c r="D15" i="3"/>
  <c r="C16" i="3" s="1"/>
  <c r="F15" i="3"/>
  <c r="E16" i="3" l="1"/>
  <c r="D16" i="3"/>
  <c r="C17" i="3" s="1"/>
  <c r="F16" i="3"/>
  <c r="F17" i="3" l="1"/>
  <c r="E17" i="3"/>
  <c r="D17" i="3"/>
  <c r="C18" i="3" s="1"/>
  <c r="F18" i="3" l="1"/>
  <c r="E18" i="3"/>
  <c r="D18" i="3"/>
  <c r="C19" i="3" s="1"/>
  <c r="E19" i="3" l="1"/>
  <c r="D19" i="3"/>
  <c r="C20" i="3" s="1"/>
  <c r="F19" i="3"/>
  <c r="F20" i="3" l="1"/>
  <c r="E20" i="3"/>
  <c r="D20" i="3"/>
  <c r="C21" i="3" s="1"/>
  <c r="F21" i="3" l="1"/>
  <c r="E21" i="3"/>
  <c r="D21" i="3"/>
  <c r="C22" i="3" s="1"/>
  <c r="E22" i="3" l="1"/>
  <c r="D22" i="3"/>
  <c r="C23" i="3" s="1"/>
  <c r="F22" i="3"/>
  <c r="F23" i="3" l="1"/>
  <c r="E23" i="3"/>
  <c r="D23" i="3"/>
  <c r="C24" i="3" s="1"/>
  <c r="E24" i="3" l="1"/>
  <c r="D24" i="3"/>
  <c r="C25" i="3" s="1"/>
  <c r="F24" i="3"/>
  <c r="F25" i="3" l="1"/>
  <c r="E25" i="3"/>
  <c r="D25" i="3"/>
  <c r="C26" i="3" s="1"/>
  <c r="E26" i="3" l="1"/>
  <c r="D26" i="3"/>
  <c r="C27" i="3" s="1"/>
  <c r="F26" i="3"/>
  <c r="E27" i="3" l="1"/>
  <c r="D27" i="3"/>
  <c r="C28" i="3" s="1"/>
  <c r="F27" i="3"/>
  <c r="E28" i="3" l="1"/>
  <c r="D28" i="3"/>
  <c r="C29" i="3" s="1"/>
  <c r="F28" i="3"/>
  <c r="F29" i="3" l="1"/>
  <c r="E29" i="3"/>
  <c r="D29" i="3"/>
  <c r="C30" i="3" s="1"/>
  <c r="F30" i="3" l="1"/>
  <c r="E30" i="3"/>
  <c r="D30" i="3"/>
  <c r="C31" i="3" s="1"/>
  <c r="F31" i="3" l="1"/>
  <c r="E31" i="3"/>
  <c r="D31" i="3"/>
  <c r="C32" i="3" s="1"/>
  <c r="F32" i="3" l="1"/>
  <c r="E32" i="3"/>
  <c r="D32" i="3"/>
  <c r="F33" i="3" s="1"/>
  <c r="C33" i="3" l="1"/>
  <c r="E33" i="3" s="1"/>
  <c r="D33" i="3" l="1"/>
  <c r="C34" i="3" s="1"/>
  <c r="E34" i="3" s="1"/>
  <c r="D34" i="3" l="1"/>
  <c r="C35" i="3" s="1"/>
  <c r="E35" i="3" s="1"/>
  <c r="F34" i="3"/>
  <c r="F35" i="3" l="1"/>
  <c r="D35" i="3"/>
  <c r="C36" i="3" s="1"/>
  <c r="E36" i="3" s="1"/>
  <c r="F36" i="3" l="1"/>
  <c r="D36" i="3"/>
  <c r="C37" i="3" s="1"/>
  <c r="E37" i="3" s="1"/>
  <c r="F37" i="3"/>
  <c r="D37" i="3" l="1"/>
  <c r="C38" i="3" s="1"/>
  <c r="E38" i="3" s="1"/>
  <c r="D38" i="3"/>
  <c r="C39" i="3" s="1"/>
  <c r="F38" i="3"/>
  <c r="F39" i="3" l="1"/>
  <c r="E39" i="3"/>
  <c r="D39" i="3"/>
  <c r="C40" i="3" s="1"/>
  <c r="E40" i="3" l="1"/>
  <c r="D40" i="3"/>
  <c r="C41" i="3" s="1"/>
  <c r="F40" i="3"/>
  <c r="E41" i="3" l="1"/>
  <c r="D41" i="3"/>
  <c r="C42" i="3" s="1"/>
  <c r="F41" i="3"/>
  <c r="E42" i="3" l="1"/>
  <c r="D42" i="3"/>
  <c r="C43" i="3" s="1"/>
  <c r="F42" i="3"/>
  <c r="F43" i="3" l="1"/>
  <c r="E43" i="3"/>
  <c r="D43" i="3"/>
  <c r="C44" i="3" s="1"/>
  <c r="E44" i="3" l="1"/>
  <c r="D44" i="3"/>
  <c r="C45" i="3" s="1"/>
  <c r="F44" i="3"/>
  <c r="E45" i="3" l="1"/>
  <c r="D45" i="3"/>
  <c r="C46" i="3" s="1"/>
  <c r="F45" i="3"/>
  <c r="E46" i="3" l="1"/>
  <c r="D46" i="3"/>
  <c r="C47" i="3" s="1"/>
  <c r="F46" i="3"/>
  <c r="E47" i="3" l="1"/>
  <c r="D47" i="3"/>
  <c r="C48" i="3" s="1"/>
  <c r="F47" i="3"/>
  <c r="E48" i="3" l="1"/>
  <c r="D48" i="3"/>
  <c r="C49" i="3" s="1"/>
  <c r="F48" i="3"/>
  <c r="E49" i="3" l="1"/>
  <c r="D49" i="3"/>
  <c r="C50" i="3" s="1"/>
  <c r="F49" i="3"/>
  <c r="E50" i="3" l="1"/>
  <c r="D50" i="3"/>
  <c r="C51" i="3" s="1"/>
  <c r="F50" i="3"/>
  <c r="F51" i="3" l="1"/>
  <c r="E51" i="3"/>
  <c r="D51" i="3"/>
  <c r="C52" i="3" s="1"/>
  <c r="E52" i="3" l="1"/>
  <c r="D52" i="3"/>
  <c r="C53" i="3" s="1"/>
  <c r="F52" i="3"/>
  <c r="F53" i="3" l="1"/>
  <c r="E53" i="3"/>
  <c r="D53" i="3"/>
  <c r="C54" i="3" s="1"/>
  <c r="F54" i="3" l="1"/>
  <c r="E54" i="3"/>
  <c r="D54" i="3"/>
  <c r="C55" i="3" s="1"/>
  <c r="F55" i="3" l="1"/>
  <c r="E55" i="3"/>
  <c r="D55" i="3"/>
  <c r="C56" i="3" s="1"/>
  <c r="F56" i="3" l="1"/>
  <c r="E56" i="3"/>
  <c r="D56" i="3"/>
  <c r="C57" i="3" s="1"/>
  <c r="E57" i="3" l="1"/>
  <c r="D57" i="3"/>
  <c r="C58" i="3" s="1"/>
  <c r="F57" i="3"/>
  <c r="E58" i="3" l="1"/>
  <c r="D58" i="3"/>
  <c r="C59" i="3" s="1"/>
  <c r="F58" i="3"/>
  <c r="F59" i="3" l="1"/>
  <c r="E59" i="3"/>
  <c r="D59" i="3"/>
  <c r="C60" i="3" s="1"/>
  <c r="E60" i="3" l="1"/>
  <c r="D60" i="3"/>
  <c r="C61" i="3" s="1"/>
  <c r="F60" i="3"/>
  <c r="E61" i="3" l="1"/>
  <c r="D61" i="3"/>
  <c r="C62" i="3" s="1"/>
  <c r="F61" i="3"/>
  <c r="E62" i="3" l="1"/>
  <c r="D62" i="3"/>
  <c r="C63" i="3" s="1"/>
  <c r="F62" i="3"/>
  <c r="E63" i="3" l="1"/>
  <c r="D63" i="3"/>
  <c r="C64" i="3" s="1"/>
  <c r="F63" i="3"/>
  <c r="E64" i="3" l="1"/>
  <c r="D64" i="3"/>
  <c r="C65" i="3" s="1"/>
  <c r="F64" i="3"/>
  <c r="D65" i="3" l="1"/>
  <c r="E65" i="3"/>
  <c r="F65" i="3"/>
  <c r="J4" i="3" s="1"/>
</calcChain>
</file>

<file path=xl/sharedStrings.xml><?xml version="1.0" encoding="utf-8"?>
<sst xmlns="http://schemas.openxmlformats.org/spreadsheetml/2006/main" count="54" uniqueCount="45">
  <si>
    <t>Data Date</t>
  </si>
  <si>
    <t>Fiscal Year</t>
  </si>
  <si>
    <t>Revenue - Total (in thousands)</t>
  </si>
  <si>
    <t>Q1</t>
  </si>
  <si>
    <t>Q2</t>
  </si>
  <si>
    <t>Q3</t>
  </si>
  <si>
    <t>Q4</t>
  </si>
  <si>
    <t>Chose this due seasonal variation in the time series increases proportionally with trend overtime</t>
  </si>
  <si>
    <t>Period</t>
  </si>
  <si>
    <t>Q1 dummy</t>
  </si>
  <si>
    <t>Q2 dummy</t>
  </si>
  <si>
    <t>Q3 dummy</t>
  </si>
  <si>
    <t>Fit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</si>
  <si>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</si>
  <si>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</si>
  <si>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</si>
  <si>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</si>
  <si>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</si>
  <si>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</si>
  <si>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</si>
  <si>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</si>
  <si>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</si>
  <si>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</si>
  <si>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</si>
  <si>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</si>
  <si>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</si>
  <si>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</si>
  <si>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</si>
  <si>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</si>
  <si>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</si>
  <si>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</si>
  <si>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</si>
  <si>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</si>
  <si>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</si>
  <si>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</si>
  <si>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</si>
  <si>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</si>
  <si>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Level</t>
  </si>
  <si>
    <t>Trend</t>
  </si>
  <si>
    <t>Seasonal</t>
  </si>
  <si>
    <t>Forecast</t>
  </si>
  <si>
    <t>Alpha</t>
  </si>
  <si>
    <t>Beta</t>
  </si>
  <si>
    <t>Gamma</t>
  </si>
  <si>
    <t>MSE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</si>
</sst>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Target's</a:t>
            </a:r>
            <a:r>
              <a:rPr lang="en-US" baseline="0"/>
              <a:t> </a:t>
            </a:r>
            <a:r>
              <a:rPr lang="en-US"/>
              <a:t>Annual Quarterly Revenue</a:t>
            </a:r>
          </a:p>
        </c:rich>
      </c:tx>
      <c:layout>
        <c:manualLayout>
          <c:xMode val="edge"/>
          <c:yMode val="edge"/>
          <c:x val="0.25606233595800526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'Raw Data'!$C$1</c:f>
              <c:strCache>
                <c:ptCount val="1"/>
                <c:pt idx="0">
                  <c:v>Revenue - Total (in thousands)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'Raw Data'!$A$2:$A$65</c:f>
              <c:numCache>
                <c:formatCode>m/d/yyyy</c:formatCode>
                <c:ptCount val="64"/>
                <c:pt idx="0">
                  <c:v>40209</c:v>
                </c:pt>
                <c:pt idx="1">
                  <c:v>40298</c:v>
                </c:pt>
                <c:pt idx="2">
                  <c:v>40390</c:v>
                </c:pt>
                <c:pt idx="3">
                  <c:v>40482</c:v>
                </c:pt>
                <c:pt idx="4">
                  <c:v>40574</c:v>
                </c:pt>
                <c:pt idx="5">
                  <c:v>40663</c:v>
                </c:pt>
                <c:pt idx="6">
                  <c:v>40755</c:v>
                </c:pt>
                <c:pt idx="7">
                  <c:v>40847</c:v>
                </c:pt>
                <c:pt idx="8">
                  <c:v>40939</c:v>
                </c:pt>
                <c:pt idx="9">
                  <c:v>41029</c:v>
                </c:pt>
                <c:pt idx="10">
                  <c:v>41121</c:v>
                </c:pt>
                <c:pt idx="11">
                  <c:v>41213</c:v>
                </c:pt>
                <c:pt idx="12">
                  <c:v>41305</c:v>
                </c:pt>
                <c:pt idx="13">
                  <c:v>41394</c:v>
                </c:pt>
                <c:pt idx="14">
                  <c:v>41486</c:v>
                </c:pt>
                <c:pt idx="15">
                  <c:v>41578</c:v>
                </c:pt>
                <c:pt idx="16">
                  <c:v>41670</c:v>
                </c:pt>
                <c:pt idx="17">
                  <c:v>41759</c:v>
                </c:pt>
                <c:pt idx="18">
                  <c:v>41851</c:v>
                </c:pt>
                <c:pt idx="19">
                  <c:v>41943</c:v>
                </c:pt>
                <c:pt idx="20">
                  <c:v>42035</c:v>
                </c:pt>
                <c:pt idx="21">
                  <c:v>42124</c:v>
                </c:pt>
                <c:pt idx="22">
                  <c:v>42216</c:v>
                </c:pt>
                <c:pt idx="23">
                  <c:v>42308</c:v>
                </c:pt>
                <c:pt idx="24">
                  <c:v>42400</c:v>
                </c:pt>
                <c:pt idx="25">
                  <c:v>42490</c:v>
                </c:pt>
                <c:pt idx="26">
                  <c:v>42582</c:v>
                </c:pt>
                <c:pt idx="27">
                  <c:v>42674</c:v>
                </c:pt>
                <c:pt idx="28">
                  <c:v>42766</c:v>
                </c:pt>
                <c:pt idx="29">
                  <c:v>42855</c:v>
                </c:pt>
                <c:pt idx="30">
                  <c:v>42947</c:v>
                </c:pt>
                <c:pt idx="31">
                  <c:v>43039</c:v>
                </c:pt>
                <c:pt idx="32">
                  <c:v>43131</c:v>
                </c:pt>
                <c:pt idx="33">
                  <c:v>43220</c:v>
                </c:pt>
                <c:pt idx="34">
                  <c:v>43312</c:v>
                </c:pt>
                <c:pt idx="35">
                  <c:v>43404</c:v>
                </c:pt>
                <c:pt idx="36">
                  <c:v>43496</c:v>
                </c:pt>
                <c:pt idx="37">
                  <c:v>43585</c:v>
                </c:pt>
                <c:pt idx="38">
                  <c:v>43677</c:v>
                </c:pt>
                <c:pt idx="39">
                  <c:v>43769</c:v>
                </c:pt>
                <c:pt idx="40">
                  <c:v>43861</c:v>
                </c:pt>
                <c:pt idx="41">
                  <c:v>43951</c:v>
                </c:pt>
                <c:pt idx="42">
                  <c:v>44043</c:v>
                </c:pt>
                <c:pt idx="43">
                  <c:v>44135</c:v>
                </c:pt>
                <c:pt idx="44">
                  <c:v>44227</c:v>
                </c:pt>
                <c:pt idx="45">
                  <c:v>44316</c:v>
                </c:pt>
                <c:pt idx="46">
                  <c:v>44408</c:v>
                </c:pt>
                <c:pt idx="47">
                  <c:v>44500</c:v>
                </c:pt>
                <c:pt idx="48">
                  <c:v>44592</c:v>
                </c:pt>
                <c:pt idx="49">
                  <c:v>44681</c:v>
                </c:pt>
                <c:pt idx="50">
                  <c:v>44773</c:v>
                </c:pt>
                <c:pt idx="51">
                  <c:v>44865</c:v>
                </c:pt>
                <c:pt idx="52">
                  <c:v>44957</c:v>
                </c:pt>
                <c:pt idx="53">
                  <c:v>45046</c:v>
                </c:pt>
                <c:pt idx="54">
                  <c:v>45138</c:v>
                </c:pt>
                <c:pt idx="55">
                  <c:v>45230</c:v>
                </c:pt>
                <c:pt idx="56">
                  <c:v>45322</c:v>
                </c:pt>
                <c:pt idx="57">
                  <c:v>45412</c:v>
                </c:pt>
                <c:pt idx="58">
                  <c:v>45504</c:v>
                </c:pt>
                <c:pt idx="59">
                  <c:v>45596</c:v>
                </c:pt>
                <c:pt idx="60">
                  <c:v>45688</c:v>
                </c:pt>
                <c:pt idx="61">
                  <c:v>45777</c:v>
                </c:pt>
                <c:pt idx="62">
                  <c:v>45869</c:v>
                </c:pt>
                <c:pt idx="63">
                  <c:v>45961</c:v>
                </c:pt>
              </c:numCache>
            </c:numRef>
          </c:cat>
          <c:val>
            <c:numRef>
              <c:f>'Raw Data'!$C$2:$C$65</c:f>
              <c:numCache>
                <c:formatCode>General</c:formatCode>
                <c:ptCount val="64"/>
                <c:pt idx="0">
                  <c:v>20181</c:v>
                </c:pt>
                <c:pt idx="1">
                  <c:v>15593</c:v>
                </c:pt>
                <c:pt idx="2">
                  <c:v>15531</c:v>
                </c:pt>
                <c:pt idx="3">
                  <c:v>15605</c:v>
                </c:pt>
                <c:pt idx="4">
                  <c:v>20661</c:v>
                </c:pt>
                <c:pt idx="5">
                  <c:v>15935</c:v>
                </c:pt>
                <c:pt idx="6">
                  <c:v>16240</c:v>
                </c:pt>
                <c:pt idx="7">
                  <c:v>16402</c:v>
                </c:pt>
                <c:pt idx="8">
                  <c:v>21288</c:v>
                </c:pt>
                <c:pt idx="9">
                  <c:v>16867</c:v>
                </c:pt>
                <c:pt idx="10">
                  <c:v>16779</c:v>
                </c:pt>
                <c:pt idx="11">
                  <c:v>16929</c:v>
                </c:pt>
                <c:pt idx="12">
                  <c:v>22726</c:v>
                </c:pt>
                <c:pt idx="13">
                  <c:v>16620</c:v>
                </c:pt>
                <c:pt idx="14">
                  <c:v>16841</c:v>
                </c:pt>
                <c:pt idx="15">
                  <c:v>16925</c:v>
                </c:pt>
                <c:pt idx="16">
                  <c:v>20893</c:v>
                </c:pt>
                <c:pt idx="17">
                  <c:v>16657</c:v>
                </c:pt>
                <c:pt idx="18">
                  <c:v>16957</c:v>
                </c:pt>
                <c:pt idx="19">
                  <c:v>17253</c:v>
                </c:pt>
                <c:pt idx="20">
                  <c:v>21751</c:v>
                </c:pt>
                <c:pt idx="21">
                  <c:v>17119</c:v>
                </c:pt>
                <c:pt idx="22">
                  <c:v>17427</c:v>
                </c:pt>
                <c:pt idx="23">
                  <c:v>17613</c:v>
                </c:pt>
                <c:pt idx="24">
                  <c:v>21626</c:v>
                </c:pt>
                <c:pt idx="25">
                  <c:v>16196</c:v>
                </c:pt>
                <c:pt idx="26">
                  <c:v>16168</c:v>
                </c:pt>
                <c:pt idx="27">
                  <c:v>16441</c:v>
                </c:pt>
                <c:pt idx="28">
                  <c:v>20690</c:v>
                </c:pt>
                <c:pt idx="29">
                  <c:v>16223</c:v>
                </c:pt>
                <c:pt idx="30">
                  <c:v>16634</c:v>
                </c:pt>
                <c:pt idx="31">
                  <c:v>16874</c:v>
                </c:pt>
                <c:pt idx="32">
                  <c:v>22983</c:v>
                </c:pt>
                <c:pt idx="33">
                  <c:v>16781</c:v>
                </c:pt>
                <c:pt idx="34">
                  <c:v>17777</c:v>
                </c:pt>
                <c:pt idx="35">
                  <c:v>17821</c:v>
                </c:pt>
                <c:pt idx="36">
                  <c:v>22977</c:v>
                </c:pt>
                <c:pt idx="37">
                  <c:v>17627</c:v>
                </c:pt>
                <c:pt idx="38">
                  <c:v>18422</c:v>
                </c:pt>
                <c:pt idx="39">
                  <c:v>18664</c:v>
                </c:pt>
                <c:pt idx="40">
                  <c:v>23399</c:v>
                </c:pt>
                <c:pt idx="41">
                  <c:v>19615</c:v>
                </c:pt>
                <c:pt idx="42">
                  <c:v>22975</c:v>
                </c:pt>
                <c:pt idx="43">
                  <c:v>22632</c:v>
                </c:pt>
                <c:pt idx="44">
                  <c:v>28339</c:v>
                </c:pt>
                <c:pt idx="45">
                  <c:v>24197</c:v>
                </c:pt>
                <c:pt idx="46">
                  <c:v>25160</c:v>
                </c:pt>
                <c:pt idx="47">
                  <c:v>25652</c:v>
                </c:pt>
                <c:pt idx="48">
                  <c:v>30996</c:v>
                </c:pt>
                <c:pt idx="49">
                  <c:v>25170</c:v>
                </c:pt>
                <c:pt idx="50">
                  <c:v>26037</c:v>
                </c:pt>
                <c:pt idx="51">
                  <c:v>26518</c:v>
                </c:pt>
                <c:pt idx="52">
                  <c:v>31395</c:v>
                </c:pt>
                <c:pt idx="53">
                  <c:v>25322</c:v>
                </c:pt>
                <c:pt idx="54">
                  <c:v>24773</c:v>
                </c:pt>
                <c:pt idx="55">
                  <c:v>25398</c:v>
                </c:pt>
                <c:pt idx="56">
                  <c:v>31919</c:v>
                </c:pt>
                <c:pt idx="57">
                  <c:v>24531</c:v>
                </c:pt>
                <c:pt idx="58">
                  <c:v>25452</c:v>
                </c:pt>
                <c:pt idx="59">
                  <c:v>25668</c:v>
                </c:pt>
                <c:pt idx="60">
                  <c:v>30915</c:v>
                </c:pt>
                <c:pt idx="61">
                  <c:v>23846</c:v>
                </c:pt>
                <c:pt idx="62">
                  <c:v>25211</c:v>
                </c:pt>
                <c:pt idx="63">
                  <c:v>25270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5D-4812-9EE2-3EA07E24C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6845455"/>
        <c:axId val="1906845935"/>
      </c:lineChart>
      <c:dateAx>
        <c:axId val="1906845455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6845935"/>
        <c:crosses val="autoZero"/>
        <c:auto val="1"/>
        <c:lblOffset val="100"/>
        <c:baseTimeUnit val="months"/>
      </c:dateAx>
      <c:valAx>
        <c:axId val="1906845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Revenue in thousands ($)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6845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Target's Regression with Dummy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'Regression with seasonal dummy'!$B$1</c:f>
              <c:strCache>
                <c:ptCount val="1"/>
                <c:pt idx="0">
                  <c:v>Revenue - Total (in thousands)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'Regression with seasonal dummy'!$A$2:$A$65</c:f>
              <c:numCache>
                <c:formatCode>m/d/yyyy</c:formatCode>
                <c:ptCount val="64"/>
                <c:pt idx="0">
                  <c:v>40209</c:v>
                </c:pt>
                <c:pt idx="1">
                  <c:v>40298</c:v>
                </c:pt>
                <c:pt idx="2">
                  <c:v>40390</c:v>
                </c:pt>
                <c:pt idx="3">
                  <c:v>40482</c:v>
                </c:pt>
                <c:pt idx="4">
                  <c:v>40574</c:v>
                </c:pt>
                <c:pt idx="5">
                  <c:v>40663</c:v>
                </c:pt>
                <c:pt idx="6">
                  <c:v>40755</c:v>
                </c:pt>
                <c:pt idx="7">
                  <c:v>40847</c:v>
                </c:pt>
                <c:pt idx="8">
                  <c:v>40939</c:v>
                </c:pt>
                <c:pt idx="9">
                  <c:v>41029</c:v>
                </c:pt>
                <c:pt idx="10">
                  <c:v>41121</c:v>
                </c:pt>
                <c:pt idx="11">
                  <c:v>41213</c:v>
                </c:pt>
                <c:pt idx="12">
                  <c:v>41305</c:v>
                </c:pt>
                <c:pt idx="13">
                  <c:v>41394</c:v>
                </c:pt>
                <c:pt idx="14">
                  <c:v>41486</c:v>
                </c:pt>
                <c:pt idx="15">
                  <c:v>41578</c:v>
                </c:pt>
                <c:pt idx="16">
                  <c:v>41670</c:v>
                </c:pt>
                <c:pt idx="17">
                  <c:v>41759</c:v>
                </c:pt>
                <c:pt idx="18">
                  <c:v>41851</c:v>
                </c:pt>
                <c:pt idx="19">
                  <c:v>41943</c:v>
                </c:pt>
                <c:pt idx="20">
                  <c:v>42035</c:v>
                </c:pt>
                <c:pt idx="21">
                  <c:v>42124</c:v>
                </c:pt>
                <c:pt idx="22">
                  <c:v>42216</c:v>
                </c:pt>
                <c:pt idx="23">
                  <c:v>42308</c:v>
                </c:pt>
                <c:pt idx="24">
                  <c:v>42400</c:v>
                </c:pt>
                <c:pt idx="25">
                  <c:v>42490</c:v>
                </c:pt>
                <c:pt idx="26">
                  <c:v>42582</c:v>
                </c:pt>
                <c:pt idx="27">
                  <c:v>42674</c:v>
                </c:pt>
                <c:pt idx="28">
                  <c:v>42766</c:v>
                </c:pt>
                <c:pt idx="29">
                  <c:v>42855</c:v>
                </c:pt>
                <c:pt idx="30">
                  <c:v>42947</c:v>
                </c:pt>
                <c:pt idx="31">
                  <c:v>43039</c:v>
                </c:pt>
                <c:pt idx="32">
                  <c:v>43131</c:v>
                </c:pt>
                <c:pt idx="33">
                  <c:v>43220</c:v>
                </c:pt>
                <c:pt idx="34">
                  <c:v>43312</c:v>
                </c:pt>
                <c:pt idx="35">
                  <c:v>43404</c:v>
                </c:pt>
                <c:pt idx="36">
                  <c:v>43496</c:v>
                </c:pt>
                <c:pt idx="37">
                  <c:v>43585</c:v>
                </c:pt>
                <c:pt idx="38">
                  <c:v>43677</c:v>
                </c:pt>
                <c:pt idx="39">
                  <c:v>43769</c:v>
                </c:pt>
                <c:pt idx="40">
                  <c:v>43861</c:v>
                </c:pt>
                <c:pt idx="41">
                  <c:v>43951</c:v>
                </c:pt>
                <c:pt idx="42">
                  <c:v>44043</c:v>
                </c:pt>
                <c:pt idx="43">
                  <c:v>44135</c:v>
                </c:pt>
                <c:pt idx="44">
                  <c:v>44227</c:v>
                </c:pt>
                <c:pt idx="45">
                  <c:v>44316</c:v>
                </c:pt>
                <c:pt idx="46">
                  <c:v>44408</c:v>
                </c:pt>
                <c:pt idx="47">
                  <c:v>44500</c:v>
                </c:pt>
                <c:pt idx="48">
                  <c:v>44592</c:v>
                </c:pt>
                <c:pt idx="49">
                  <c:v>44681</c:v>
                </c:pt>
                <c:pt idx="50">
                  <c:v>44773</c:v>
                </c:pt>
                <c:pt idx="51">
                  <c:v>44865</c:v>
                </c:pt>
                <c:pt idx="52">
                  <c:v>44957</c:v>
                </c:pt>
                <c:pt idx="53">
                  <c:v>45046</c:v>
                </c:pt>
                <c:pt idx="54">
                  <c:v>45138</c:v>
                </c:pt>
                <c:pt idx="55">
                  <c:v>45230</c:v>
                </c:pt>
                <c:pt idx="56">
                  <c:v>45322</c:v>
                </c:pt>
                <c:pt idx="57">
                  <c:v>45412</c:v>
                </c:pt>
                <c:pt idx="58">
                  <c:v>45504</c:v>
                </c:pt>
                <c:pt idx="59">
                  <c:v>45596</c:v>
                </c:pt>
                <c:pt idx="60">
                  <c:v>45688</c:v>
                </c:pt>
                <c:pt idx="61">
                  <c:v>45777</c:v>
                </c:pt>
                <c:pt idx="62">
                  <c:v>45869</c:v>
                </c:pt>
                <c:pt idx="63">
                  <c:v>45961</c:v>
                </c:pt>
              </c:numCache>
            </c:numRef>
          </c:cat>
          <c:val>
            <c:numRef>
              <c:f>'Regression with seasonal dummy'!$B$2:$B$65</c:f>
              <c:numCache>
                <c:formatCode>General</c:formatCode>
                <c:ptCount val="64"/>
                <c:pt idx="0">
                  <c:v>20181</c:v>
                </c:pt>
                <c:pt idx="1">
                  <c:v>15593</c:v>
                </c:pt>
                <c:pt idx="2">
                  <c:v>15531</c:v>
                </c:pt>
                <c:pt idx="3">
                  <c:v>15605</c:v>
                </c:pt>
                <c:pt idx="4">
                  <c:v>20661</c:v>
                </c:pt>
                <c:pt idx="5">
                  <c:v>15935</c:v>
                </c:pt>
                <c:pt idx="6">
                  <c:v>16240</c:v>
                </c:pt>
                <c:pt idx="7">
                  <c:v>16402</c:v>
                </c:pt>
                <c:pt idx="8">
                  <c:v>21288</c:v>
                </c:pt>
                <c:pt idx="9">
                  <c:v>16867</c:v>
                </c:pt>
                <c:pt idx="10">
                  <c:v>16779</c:v>
                </c:pt>
                <c:pt idx="11">
                  <c:v>16929</c:v>
                </c:pt>
                <c:pt idx="12">
                  <c:v>22726</c:v>
                </c:pt>
                <c:pt idx="13">
                  <c:v>16620</c:v>
                </c:pt>
                <c:pt idx="14">
                  <c:v>16841</c:v>
                </c:pt>
                <c:pt idx="15">
                  <c:v>16925</c:v>
                </c:pt>
                <c:pt idx="16">
                  <c:v>20893</c:v>
                </c:pt>
                <c:pt idx="17">
                  <c:v>16657</c:v>
                </c:pt>
                <c:pt idx="18">
                  <c:v>16957</c:v>
                </c:pt>
                <c:pt idx="19">
                  <c:v>17253</c:v>
                </c:pt>
                <c:pt idx="20">
                  <c:v>21751</c:v>
                </c:pt>
                <c:pt idx="21">
                  <c:v>17119</c:v>
                </c:pt>
                <c:pt idx="22">
                  <c:v>17427</c:v>
                </c:pt>
                <c:pt idx="23">
                  <c:v>17613</c:v>
                </c:pt>
                <c:pt idx="24">
                  <c:v>21626</c:v>
                </c:pt>
                <c:pt idx="25">
                  <c:v>16196</c:v>
                </c:pt>
                <c:pt idx="26">
                  <c:v>16168</c:v>
                </c:pt>
                <c:pt idx="27">
                  <c:v>16441</c:v>
                </c:pt>
                <c:pt idx="28">
                  <c:v>20690</c:v>
                </c:pt>
                <c:pt idx="29">
                  <c:v>16223</c:v>
                </c:pt>
                <c:pt idx="30">
                  <c:v>16634</c:v>
                </c:pt>
                <c:pt idx="31">
                  <c:v>16874</c:v>
                </c:pt>
                <c:pt idx="32">
                  <c:v>22983</c:v>
                </c:pt>
                <c:pt idx="33">
                  <c:v>16781</c:v>
                </c:pt>
                <c:pt idx="34">
                  <c:v>17777</c:v>
                </c:pt>
                <c:pt idx="35">
                  <c:v>17821</c:v>
                </c:pt>
                <c:pt idx="36">
                  <c:v>22977</c:v>
                </c:pt>
                <c:pt idx="37">
                  <c:v>17627</c:v>
                </c:pt>
                <c:pt idx="38">
                  <c:v>18422</c:v>
                </c:pt>
                <c:pt idx="39">
                  <c:v>18664</c:v>
                </c:pt>
                <c:pt idx="40">
                  <c:v>23399</c:v>
                </c:pt>
                <c:pt idx="41">
                  <c:v>19615</c:v>
                </c:pt>
                <c:pt idx="42">
                  <c:v>22975</c:v>
                </c:pt>
                <c:pt idx="43">
                  <c:v>22632</c:v>
                </c:pt>
                <c:pt idx="44">
                  <c:v>28339</c:v>
                </c:pt>
                <c:pt idx="45">
                  <c:v>24197</c:v>
                </c:pt>
                <c:pt idx="46">
                  <c:v>25160</c:v>
                </c:pt>
                <c:pt idx="47">
                  <c:v>25652</c:v>
                </c:pt>
                <c:pt idx="48">
                  <c:v>30996</c:v>
                </c:pt>
                <c:pt idx="49">
                  <c:v>25170</c:v>
                </c:pt>
                <c:pt idx="50">
                  <c:v>26037</c:v>
                </c:pt>
                <c:pt idx="51">
                  <c:v>26518</c:v>
                </c:pt>
                <c:pt idx="52">
                  <c:v>31395</c:v>
                </c:pt>
                <c:pt idx="53">
                  <c:v>25322</c:v>
                </c:pt>
                <c:pt idx="54">
                  <c:v>24773</c:v>
                </c:pt>
                <c:pt idx="55">
                  <c:v>25398</c:v>
                </c:pt>
                <c:pt idx="56">
                  <c:v>31919</c:v>
                </c:pt>
                <c:pt idx="57">
                  <c:v>24531</c:v>
                </c:pt>
                <c:pt idx="58">
                  <c:v>25452</c:v>
                </c:pt>
                <c:pt idx="59">
                  <c:v>25668</c:v>
                </c:pt>
                <c:pt idx="60">
                  <c:v>30915</c:v>
                </c:pt>
                <c:pt idx="61">
                  <c:v>23846</c:v>
                </c:pt>
                <c:pt idx="62">
                  <c:v>25211</c:v>
                </c:pt>
                <c:pt idx="63">
                  <c:v>25270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9A-400C-8F43-D7DB9BFB83B6}"/>
            </c:ext>
          </c:extLst>
        </c:ser>
        <c:ser>
          <c:idx val="1"/>
          <c:order val="1"/>
          <c:tx>
            <c:strRef>
              <c:f>'Regression with seasonal dummy'!$G$1</c:f>
              <c:strCache>
                <c:ptCount val="1"/>
                <c:pt idx="0">
                  <c:v>Fit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'Regression with seasonal dummy'!$A$2:$A$65</c:f>
              <c:numCache>
                <c:formatCode>m/d/yyyy</c:formatCode>
                <c:ptCount val="64"/>
                <c:pt idx="0">
                  <c:v>40209</c:v>
                </c:pt>
                <c:pt idx="1">
                  <c:v>40298</c:v>
                </c:pt>
                <c:pt idx="2">
                  <c:v>40390</c:v>
                </c:pt>
                <c:pt idx="3">
                  <c:v>40482</c:v>
                </c:pt>
                <c:pt idx="4">
                  <c:v>40574</c:v>
                </c:pt>
                <c:pt idx="5">
                  <c:v>40663</c:v>
                </c:pt>
                <c:pt idx="6">
                  <c:v>40755</c:v>
                </c:pt>
                <c:pt idx="7">
                  <c:v>40847</c:v>
                </c:pt>
                <c:pt idx="8">
                  <c:v>40939</c:v>
                </c:pt>
                <c:pt idx="9">
                  <c:v>41029</c:v>
                </c:pt>
                <c:pt idx="10">
                  <c:v>41121</c:v>
                </c:pt>
                <c:pt idx="11">
                  <c:v>41213</c:v>
                </c:pt>
                <c:pt idx="12">
                  <c:v>41305</c:v>
                </c:pt>
                <c:pt idx="13">
                  <c:v>41394</c:v>
                </c:pt>
                <c:pt idx="14">
                  <c:v>41486</c:v>
                </c:pt>
                <c:pt idx="15">
                  <c:v>41578</c:v>
                </c:pt>
                <c:pt idx="16">
                  <c:v>41670</c:v>
                </c:pt>
                <c:pt idx="17">
                  <c:v>41759</c:v>
                </c:pt>
                <c:pt idx="18">
                  <c:v>41851</c:v>
                </c:pt>
                <c:pt idx="19">
                  <c:v>41943</c:v>
                </c:pt>
                <c:pt idx="20">
                  <c:v>42035</c:v>
                </c:pt>
                <c:pt idx="21">
                  <c:v>42124</c:v>
                </c:pt>
                <c:pt idx="22">
                  <c:v>42216</c:v>
                </c:pt>
                <c:pt idx="23">
                  <c:v>42308</c:v>
                </c:pt>
                <c:pt idx="24">
                  <c:v>42400</c:v>
                </c:pt>
                <c:pt idx="25">
                  <c:v>42490</c:v>
                </c:pt>
                <c:pt idx="26">
                  <c:v>42582</c:v>
                </c:pt>
                <c:pt idx="27">
                  <c:v>42674</c:v>
                </c:pt>
                <c:pt idx="28">
                  <c:v>42766</c:v>
                </c:pt>
                <c:pt idx="29">
                  <c:v>42855</c:v>
                </c:pt>
                <c:pt idx="30">
                  <c:v>42947</c:v>
                </c:pt>
                <c:pt idx="31">
                  <c:v>43039</c:v>
                </c:pt>
                <c:pt idx="32">
                  <c:v>43131</c:v>
                </c:pt>
                <c:pt idx="33">
                  <c:v>43220</c:v>
                </c:pt>
                <c:pt idx="34">
                  <c:v>43312</c:v>
                </c:pt>
                <c:pt idx="35">
                  <c:v>43404</c:v>
                </c:pt>
                <c:pt idx="36">
                  <c:v>43496</c:v>
                </c:pt>
                <c:pt idx="37">
                  <c:v>43585</c:v>
                </c:pt>
                <c:pt idx="38">
                  <c:v>43677</c:v>
                </c:pt>
                <c:pt idx="39">
                  <c:v>43769</c:v>
                </c:pt>
                <c:pt idx="40">
                  <c:v>43861</c:v>
                </c:pt>
                <c:pt idx="41">
                  <c:v>43951</c:v>
                </c:pt>
                <c:pt idx="42">
                  <c:v>44043</c:v>
                </c:pt>
                <c:pt idx="43">
                  <c:v>44135</c:v>
                </c:pt>
                <c:pt idx="44">
                  <c:v>44227</c:v>
                </c:pt>
                <c:pt idx="45">
                  <c:v>44316</c:v>
                </c:pt>
                <c:pt idx="46">
                  <c:v>44408</c:v>
                </c:pt>
                <c:pt idx="47">
                  <c:v>44500</c:v>
                </c:pt>
                <c:pt idx="48">
                  <c:v>44592</c:v>
                </c:pt>
                <c:pt idx="49">
                  <c:v>44681</c:v>
                </c:pt>
                <c:pt idx="50">
                  <c:v>44773</c:v>
                </c:pt>
                <c:pt idx="51">
                  <c:v>44865</c:v>
                </c:pt>
                <c:pt idx="52">
                  <c:v>44957</c:v>
                </c:pt>
                <c:pt idx="53">
                  <c:v>45046</c:v>
                </c:pt>
                <c:pt idx="54">
                  <c:v>45138</c:v>
                </c:pt>
                <c:pt idx="55">
                  <c:v>45230</c:v>
                </c:pt>
                <c:pt idx="56">
                  <c:v>45322</c:v>
                </c:pt>
                <c:pt idx="57">
                  <c:v>45412</c:v>
                </c:pt>
                <c:pt idx="58">
                  <c:v>45504</c:v>
                </c:pt>
                <c:pt idx="59">
                  <c:v>45596</c:v>
                </c:pt>
                <c:pt idx="60">
                  <c:v>45688</c:v>
                </c:pt>
                <c:pt idx="61">
                  <c:v>45777</c:v>
                </c:pt>
                <c:pt idx="62">
                  <c:v>45869</c:v>
                </c:pt>
                <c:pt idx="63">
                  <c:v>45961</c:v>
                </c:pt>
              </c:numCache>
            </c:numRef>
          </c:cat>
          <c:val>
            <c:numRef>
              <c:f>'Regression with seasonal dummy'!$G$2:$G$65</c:f>
              <c:numCache>
                <c:formatCode>General</c:formatCode>
                <c:ptCount val="64"/>
                <c:pt idx="0">
                  <c:v>18754.530330882353</c:v>
                </c:pt>
                <c:pt idx="1">
                  <c:v>13477.030330882353</c:v>
                </c:pt>
                <c:pt idx="2">
                  <c:v>14107.342830882351</c:v>
                </c:pt>
                <c:pt idx="3">
                  <c:v>14312.405330882353</c:v>
                </c:pt>
                <c:pt idx="4">
                  <c:v>19526.751286764706</c:v>
                </c:pt>
                <c:pt idx="5">
                  <c:v>14249.251286764706</c:v>
                </c:pt>
                <c:pt idx="6">
                  <c:v>14879.563786764704</c:v>
                </c:pt>
                <c:pt idx="7">
                  <c:v>15084.626286764707</c:v>
                </c:pt>
                <c:pt idx="8">
                  <c:v>20298.972242647058</c:v>
                </c:pt>
                <c:pt idx="9">
                  <c:v>15021.47224264706</c:v>
                </c:pt>
                <c:pt idx="10">
                  <c:v>15651.784742647058</c:v>
                </c:pt>
                <c:pt idx="11">
                  <c:v>15856.84724264706</c:v>
                </c:pt>
                <c:pt idx="12">
                  <c:v>21071.19319852941</c:v>
                </c:pt>
                <c:pt idx="13">
                  <c:v>15793.693198529412</c:v>
                </c:pt>
                <c:pt idx="14">
                  <c:v>16424.005698529414</c:v>
                </c:pt>
                <c:pt idx="15">
                  <c:v>16629.068198529414</c:v>
                </c:pt>
                <c:pt idx="16">
                  <c:v>21843.414154411767</c:v>
                </c:pt>
                <c:pt idx="17">
                  <c:v>16565.914154411767</c:v>
                </c:pt>
                <c:pt idx="18">
                  <c:v>17196.226654411767</c:v>
                </c:pt>
                <c:pt idx="19">
                  <c:v>17401.289154411767</c:v>
                </c:pt>
                <c:pt idx="20">
                  <c:v>22615.635110294119</c:v>
                </c:pt>
                <c:pt idx="21">
                  <c:v>17338.135110294119</c:v>
                </c:pt>
                <c:pt idx="22">
                  <c:v>17968.447610294119</c:v>
                </c:pt>
                <c:pt idx="23">
                  <c:v>18173.510110294119</c:v>
                </c:pt>
                <c:pt idx="24">
                  <c:v>23387.856066176471</c:v>
                </c:pt>
                <c:pt idx="25">
                  <c:v>18110.356066176471</c:v>
                </c:pt>
                <c:pt idx="26">
                  <c:v>18740.668566176471</c:v>
                </c:pt>
                <c:pt idx="27">
                  <c:v>18945.731066176471</c:v>
                </c:pt>
                <c:pt idx="28">
                  <c:v>24160.077022058824</c:v>
                </c:pt>
                <c:pt idx="29">
                  <c:v>18882.577022058824</c:v>
                </c:pt>
                <c:pt idx="30">
                  <c:v>19512.889522058824</c:v>
                </c:pt>
                <c:pt idx="31">
                  <c:v>19717.952022058824</c:v>
                </c:pt>
                <c:pt idx="32">
                  <c:v>24932.297977941176</c:v>
                </c:pt>
                <c:pt idx="33">
                  <c:v>19654.797977941176</c:v>
                </c:pt>
                <c:pt idx="34">
                  <c:v>20285.110477941176</c:v>
                </c:pt>
                <c:pt idx="35">
                  <c:v>20490.172977941176</c:v>
                </c:pt>
                <c:pt idx="36">
                  <c:v>25704.518933823532</c:v>
                </c:pt>
                <c:pt idx="37">
                  <c:v>20427.018933823529</c:v>
                </c:pt>
                <c:pt idx="38">
                  <c:v>21057.331433823532</c:v>
                </c:pt>
                <c:pt idx="39">
                  <c:v>21262.393933823529</c:v>
                </c:pt>
                <c:pt idx="40">
                  <c:v>26476.739889705885</c:v>
                </c:pt>
                <c:pt idx="41">
                  <c:v>21199.239889705885</c:v>
                </c:pt>
                <c:pt idx="42">
                  <c:v>21829.552389705885</c:v>
                </c:pt>
                <c:pt idx="43">
                  <c:v>22034.614889705881</c:v>
                </c:pt>
                <c:pt idx="44">
                  <c:v>27248.960845588237</c:v>
                </c:pt>
                <c:pt idx="45">
                  <c:v>21971.460845588237</c:v>
                </c:pt>
                <c:pt idx="46">
                  <c:v>22601.773345588237</c:v>
                </c:pt>
                <c:pt idx="47">
                  <c:v>22806.835845588237</c:v>
                </c:pt>
                <c:pt idx="48">
                  <c:v>28021.18180147059</c:v>
                </c:pt>
                <c:pt idx="49">
                  <c:v>22743.68180147059</c:v>
                </c:pt>
                <c:pt idx="50">
                  <c:v>23373.99430147059</c:v>
                </c:pt>
                <c:pt idx="51">
                  <c:v>23579.05680147059</c:v>
                </c:pt>
                <c:pt idx="52">
                  <c:v>28793.402757352942</c:v>
                </c:pt>
                <c:pt idx="53">
                  <c:v>23515.902757352942</c:v>
                </c:pt>
                <c:pt idx="54">
                  <c:v>24146.215257352942</c:v>
                </c:pt>
                <c:pt idx="55">
                  <c:v>24351.277757352942</c:v>
                </c:pt>
                <c:pt idx="56">
                  <c:v>29565.623713235294</c:v>
                </c:pt>
                <c:pt idx="57">
                  <c:v>24288.123713235298</c:v>
                </c:pt>
                <c:pt idx="58">
                  <c:v>24918.436213235294</c:v>
                </c:pt>
                <c:pt idx="59">
                  <c:v>25123.498713235298</c:v>
                </c:pt>
                <c:pt idx="60">
                  <c:v>30337.844669117647</c:v>
                </c:pt>
                <c:pt idx="61">
                  <c:v>25060.34466911765</c:v>
                </c:pt>
                <c:pt idx="62">
                  <c:v>25690.657169117647</c:v>
                </c:pt>
                <c:pt idx="63">
                  <c:v>25895.71966911765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9A-400C-8F43-D7DB9BFB8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5801919"/>
        <c:axId val="1955800479"/>
      </c:lineChart>
      <c:dateAx>
        <c:axId val="1955801919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5800479"/>
        <c:crosses val="autoZero"/>
        <c:auto val="1"/>
        <c:lblOffset val="100"/>
        <c:baseTimeUnit val="months"/>
      </c:dateAx>
      <c:valAx>
        <c:axId val="1955800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58019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HWMS Forecasting Model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HWMS!$B$1</c:f>
              <c:strCache>
                <c:ptCount val="1"/>
                <c:pt idx="0">
                  <c:v>Revenue - Total (in thousands)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HWMS!$A$2:$A$69</c:f>
              <c:numCache>
                <c:formatCode>m/d/yyyy</c:formatCode>
                <c:ptCount val="68"/>
                <c:pt idx="0">
                  <c:v>40209</c:v>
                </c:pt>
                <c:pt idx="1">
                  <c:v>40298</c:v>
                </c:pt>
                <c:pt idx="2">
                  <c:v>40390</c:v>
                </c:pt>
                <c:pt idx="3">
                  <c:v>40482</c:v>
                </c:pt>
                <c:pt idx="4">
                  <c:v>40574</c:v>
                </c:pt>
                <c:pt idx="5">
                  <c:v>40663</c:v>
                </c:pt>
                <c:pt idx="6">
                  <c:v>40755</c:v>
                </c:pt>
                <c:pt idx="7">
                  <c:v>40847</c:v>
                </c:pt>
                <c:pt idx="8">
                  <c:v>40939</c:v>
                </c:pt>
                <c:pt idx="9">
                  <c:v>41029</c:v>
                </c:pt>
                <c:pt idx="10">
                  <c:v>41121</c:v>
                </c:pt>
                <c:pt idx="11">
                  <c:v>41213</c:v>
                </c:pt>
                <c:pt idx="12">
                  <c:v>41305</c:v>
                </c:pt>
                <c:pt idx="13">
                  <c:v>41394</c:v>
                </c:pt>
                <c:pt idx="14">
                  <c:v>41486</c:v>
                </c:pt>
                <c:pt idx="15">
                  <c:v>41578</c:v>
                </c:pt>
                <c:pt idx="16">
                  <c:v>41670</c:v>
                </c:pt>
                <c:pt idx="17">
                  <c:v>41759</c:v>
                </c:pt>
                <c:pt idx="18">
                  <c:v>41851</c:v>
                </c:pt>
                <c:pt idx="19">
                  <c:v>41943</c:v>
                </c:pt>
                <c:pt idx="20">
                  <c:v>42035</c:v>
                </c:pt>
                <c:pt idx="21">
                  <c:v>42124</c:v>
                </c:pt>
                <c:pt idx="22">
                  <c:v>42216</c:v>
                </c:pt>
                <c:pt idx="23">
                  <c:v>42308</c:v>
                </c:pt>
                <c:pt idx="24">
                  <c:v>42400</c:v>
                </c:pt>
                <c:pt idx="25">
                  <c:v>42490</c:v>
                </c:pt>
                <c:pt idx="26">
                  <c:v>42582</c:v>
                </c:pt>
                <c:pt idx="27">
                  <c:v>42674</c:v>
                </c:pt>
                <c:pt idx="28">
                  <c:v>42766</c:v>
                </c:pt>
                <c:pt idx="29">
                  <c:v>42855</c:v>
                </c:pt>
                <c:pt idx="30">
                  <c:v>42947</c:v>
                </c:pt>
                <c:pt idx="31">
                  <c:v>43039</c:v>
                </c:pt>
                <c:pt idx="32">
                  <c:v>43131</c:v>
                </c:pt>
                <c:pt idx="33">
                  <c:v>43220</c:v>
                </c:pt>
                <c:pt idx="34">
                  <c:v>43312</c:v>
                </c:pt>
                <c:pt idx="35">
                  <c:v>43404</c:v>
                </c:pt>
                <c:pt idx="36">
                  <c:v>43496</c:v>
                </c:pt>
                <c:pt idx="37">
                  <c:v>43585</c:v>
                </c:pt>
                <c:pt idx="38">
                  <c:v>43677</c:v>
                </c:pt>
                <c:pt idx="39">
                  <c:v>43769</c:v>
                </c:pt>
                <c:pt idx="40">
                  <c:v>43861</c:v>
                </c:pt>
                <c:pt idx="41">
                  <c:v>43951</c:v>
                </c:pt>
                <c:pt idx="42">
                  <c:v>44043</c:v>
                </c:pt>
                <c:pt idx="43">
                  <c:v>44135</c:v>
                </c:pt>
                <c:pt idx="44">
                  <c:v>44227</c:v>
                </c:pt>
                <c:pt idx="45">
                  <c:v>44316</c:v>
                </c:pt>
                <c:pt idx="46">
                  <c:v>44408</c:v>
                </c:pt>
                <c:pt idx="47">
                  <c:v>44500</c:v>
                </c:pt>
                <c:pt idx="48">
                  <c:v>44592</c:v>
                </c:pt>
                <c:pt idx="49">
                  <c:v>44681</c:v>
                </c:pt>
                <c:pt idx="50">
                  <c:v>44773</c:v>
                </c:pt>
                <c:pt idx="51">
                  <c:v>44865</c:v>
                </c:pt>
                <c:pt idx="52">
                  <c:v>44957</c:v>
                </c:pt>
                <c:pt idx="53">
                  <c:v>45046</c:v>
                </c:pt>
                <c:pt idx="54">
                  <c:v>45138</c:v>
                </c:pt>
                <c:pt idx="55">
                  <c:v>45230</c:v>
                </c:pt>
                <c:pt idx="56">
                  <c:v>45322</c:v>
                </c:pt>
                <c:pt idx="57">
                  <c:v>45412</c:v>
                </c:pt>
                <c:pt idx="58">
                  <c:v>45504</c:v>
                </c:pt>
                <c:pt idx="59">
                  <c:v>45596</c:v>
                </c:pt>
                <c:pt idx="60">
                  <c:v>45688</c:v>
                </c:pt>
                <c:pt idx="61">
                  <c:v>45777</c:v>
                </c:pt>
                <c:pt idx="62">
                  <c:v>45869</c:v>
                </c:pt>
                <c:pt idx="63">
                  <c:v>45961</c:v>
                </c:pt>
                <c:pt idx="64">
                  <c:v>46053</c:v>
                </c:pt>
                <c:pt idx="65">
                  <c:v>46142</c:v>
                </c:pt>
                <c:pt idx="66">
                  <c:v>46234</c:v>
                </c:pt>
                <c:pt idx="67">
                  <c:v>46326</c:v>
                </c:pt>
              </c:numCache>
            </c:numRef>
          </c:cat>
          <c:val>
            <c:numRef>
              <c:f>HWMS!$B$2:$B$69</c:f>
              <c:numCache>
                <c:formatCode>General</c:formatCode>
                <c:ptCount val="68"/>
                <c:pt idx="0">
                  <c:v>20181</c:v>
                </c:pt>
                <c:pt idx="1">
                  <c:v>15593</c:v>
                </c:pt>
                <c:pt idx="2">
                  <c:v>15531</c:v>
                </c:pt>
                <c:pt idx="3">
                  <c:v>15605</c:v>
                </c:pt>
                <c:pt idx="4">
                  <c:v>20661</c:v>
                </c:pt>
                <c:pt idx="5">
                  <c:v>15935</c:v>
                </c:pt>
                <c:pt idx="6">
                  <c:v>16240</c:v>
                </c:pt>
                <c:pt idx="7">
                  <c:v>16402</c:v>
                </c:pt>
                <c:pt idx="8">
                  <c:v>21288</c:v>
                </c:pt>
                <c:pt idx="9">
                  <c:v>16867</c:v>
                </c:pt>
                <c:pt idx="10">
                  <c:v>16779</c:v>
                </c:pt>
                <c:pt idx="11">
                  <c:v>16929</c:v>
                </c:pt>
                <c:pt idx="12">
                  <c:v>22726</c:v>
                </c:pt>
                <c:pt idx="13">
                  <c:v>16620</c:v>
                </c:pt>
                <c:pt idx="14">
                  <c:v>16841</c:v>
                </c:pt>
                <c:pt idx="15">
                  <c:v>16925</c:v>
                </c:pt>
                <c:pt idx="16">
                  <c:v>20893</c:v>
                </c:pt>
                <c:pt idx="17">
                  <c:v>16657</c:v>
                </c:pt>
                <c:pt idx="18">
                  <c:v>16957</c:v>
                </c:pt>
                <c:pt idx="19">
                  <c:v>17253</c:v>
                </c:pt>
                <c:pt idx="20">
                  <c:v>21751</c:v>
                </c:pt>
                <c:pt idx="21">
                  <c:v>17119</c:v>
                </c:pt>
                <c:pt idx="22">
                  <c:v>17427</c:v>
                </c:pt>
                <c:pt idx="23">
                  <c:v>17613</c:v>
                </c:pt>
                <c:pt idx="24">
                  <c:v>21626</c:v>
                </c:pt>
                <c:pt idx="25">
                  <c:v>16196</c:v>
                </c:pt>
                <c:pt idx="26">
                  <c:v>16168</c:v>
                </c:pt>
                <c:pt idx="27">
                  <c:v>16441</c:v>
                </c:pt>
                <c:pt idx="28">
                  <c:v>20690</c:v>
                </c:pt>
                <c:pt idx="29">
                  <c:v>16223</c:v>
                </c:pt>
                <c:pt idx="30">
                  <c:v>16634</c:v>
                </c:pt>
                <c:pt idx="31">
                  <c:v>16874</c:v>
                </c:pt>
                <c:pt idx="32">
                  <c:v>22983</c:v>
                </c:pt>
                <c:pt idx="33">
                  <c:v>16781</c:v>
                </c:pt>
                <c:pt idx="34">
                  <c:v>17777</c:v>
                </c:pt>
                <c:pt idx="35">
                  <c:v>17821</c:v>
                </c:pt>
                <c:pt idx="36">
                  <c:v>22977</c:v>
                </c:pt>
                <c:pt idx="37">
                  <c:v>17627</c:v>
                </c:pt>
                <c:pt idx="38">
                  <c:v>18422</c:v>
                </c:pt>
                <c:pt idx="39">
                  <c:v>18664</c:v>
                </c:pt>
                <c:pt idx="40">
                  <c:v>23399</c:v>
                </c:pt>
                <c:pt idx="41">
                  <c:v>19615</c:v>
                </c:pt>
                <c:pt idx="42">
                  <c:v>22975</c:v>
                </c:pt>
                <c:pt idx="43">
                  <c:v>22632</c:v>
                </c:pt>
                <c:pt idx="44">
                  <c:v>28339</c:v>
                </c:pt>
                <c:pt idx="45">
                  <c:v>24197</c:v>
                </c:pt>
                <c:pt idx="46">
                  <c:v>25160</c:v>
                </c:pt>
                <c:pt idx="47">
                  <c:v>25652</c:v>
                </c:pt>
                <c:pt idx="48">
                  <c:v>30996</c:v>
                </c:pt>
                <c:pt idx="49">
                  <c:v>25170</c:v>
                </c:pt>
                <c:pt idx="50">
                  <c:v>26037</c:v>
                </c:pt>
                <c:pt idx="51">
                  <c:v>26518</c:v>
                </c:pt>
                <c:pt idx="52">
                  <c:v>31395</c:v>
                </c:pt>
                <c:pt idx="53">
                  <c:v>25322</c:v>
                </c:pt>
                <c:pt idx="54">
                  <c:v>24773</c:v>
                </c:pt>
                <c:pt idx="55">
                  <c:v>25398</c:v>
                </c:pt>
                <c:pt idx="56">
                  <c:v>31919</c:v>
                </c:pt>
                <c:pt idx="57">
                  <c:v>24531</c:v>
                </c:pt>
                <c:pt idx="58">
                  <c:v>25452</c:v>
                </c:pt>
                <c:pt idx="59">
                  <c:v>25668</c:v>
                </c:pt>
                <c:pt idx="60">
                  <c:v>30915</c:v>
                </c:pt>
                <c:pt idx="61">
                  <c:v>23846</c:v>
                </c:pt>
                <c:pt idx="62">
                  <c:v>25211</c:v>
                </c:pt>
                <c:pt idx="63">
                  <c:v>25270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44-4942-9DAC-3D16CDAD2A0A}"/>
            </c:ext>
          </c:extLst>
        </c:ser>
        <c:ser>
          <c:idx val="1"/>
          <c:order val="1"/>
          <c:tx>
            <c:strRef>
              <c:f>HWMS!$F$1</c:f>
              <c:strCache>
                <c:ptCount val="1"/>
                <c:pt idx="0">
                  <c:v>Forecast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HWMS!$A$2:$A$69</c:f>
              <c:numCache>
                <c:formatCode>m/d/yyyy</c:formatCode>
                <c:ptCount val="68"/>
                <c:pt idx="0">
                  <c:v>40209</c:v>
                </c:pt>
                <c:pt idx="1">
                  <c:v>40298</c:v>
                </c:pt>
                <c:pt idx="2">
                  <c:v>40390</c:v>
                </c:pt>
                <c:pt idx="3">
                  <c:v>40482</c:v>
                </c:pt>
                <c:pt idx="4">
                  <c:v>40574</c:v>
                </c:pt>
                <c:pt idx="5">
                  <c:v>40663</c:v>
                </c:pt>
                <c:pt idx="6">
                  <c:v>40755</c:v>
                </c:pt>
                <c:pt idx="7">
                  <c:v>40847</c:v>
                </c:pt>
                <c:pt idx="8">
                  <c:v>40939</c:v>
                </c:pt>
                <c:pt idx="9">
                  <c:v>41029</c:v>
                </c:pt>
                <c:pt idx="10">
                  <c:v>41121</c:v>
                </c:pt>
                <c:pt idx="11">
                  <c:v>41213</c:v>
                </c:pt>
                <c:pt idx="12">
                  <c:v>41305</c:v>
                </c:pt>
                <c:pt idx="13">
                  <c:v>41394</c:v>
                </c:pt>
                <c:pt idx="14">
                  <c:v>41486</c:v>
                </c:pt>
                <c:pt idx="15">
                  <c:v>41578</c:v>
                </c:pt>
                <c:pt idx="16">
                  <c:v>41670</c:v>
                </c:pt>
                <c:pt idx="17">
                  <c:v>41759</c:v>
                </c:pt>
                <c:pt idx="18">
                  <c:v>41851</c:v>
                </c:pt>
                <c:pt idx="19">
                  <c:v>41943</c:v>
                </c:pt>
                <c:pt idx="20">
                  <c:v>42035</c:v>
                </c:pt>
                <c:pt idx="21">
                  <c:v>42124</c:v>
                </c:pt>
                <c:pt idx="22">
                  <c:v>42216</c:v>
                </c:pt>
                <c:pt idx="23">
                  <c:v>42308</c:v>
                </c:pt>
                <c:pt idx="24">
                  <c:v>42400</c:v>
                </c:pt>
                <c:pt idx="25">
                  <c:v>42490</c:v>
                </c:pt>
                <c:pt idx="26">
                  <c:v>42582</c:v>
                </c:pt>
                <c:pt idx="27">
                  <c:v>42674</c:v>
                </c:pt>
                <c:pt idx="28">
                  <c:v>42766</c:v>
                </c:pt>
                <c:pt idx="29">
                  <c:v>42855</c:v>
                </c:pt>
                <c:pt idx="30">
                  <c:v>42947</c:v>
                </c:pt>
                <c:pt idx="31">
                  <c:v>43039</c:v>
                </c:pt>
                <c:pt idx="32">
                  <c:v>43131</c:v>
                </c:pt>
                <c:pt idx="33">
                  <c:v>43220</c:v>
                </c:pt>
                <c:pt idx="34">
                  <c:v>43312</c:v>
                </c:pt>
                <c:pt idx="35">
                  <c:v>43404</c:v>
                </c:pt>
                <c:pt idx="36">
                  <c:v>43496</c:v>
                </c:pt>
                <c:pt idx="37">
                  <c:v>43585</c:v>
                </c:pt>
                <c:pt idx="38">
                  <c:v>43677</c:v>
                </c:pt>
                <c:pt idx="39">
                  <c:v>43769</c:v>
                </c:pt>
                <c:pt idx="40">
                  <c:v>43861</c:v>
                </c:pt>
                <c:pt idx="41">
                  <c:v>43951</c:v>
                </c:pt>
                <c:pt idx="42">
                  <c:v>44043</c:v>
                </c:pt>
                <c:pt idx="43">
                  <c:v>44135</c:v>
                </c:pt>
                <c:pt idx="44">
                  <c:v>44227</c:v>
                </c:pt>
                <c:pt idx="45">
                  <c:v>44316</c:v>
                </c:pt>
                <c:pt idx="46">
                  <c:v>44408</c:v>
                </c:pt>
                <c:pt idx="47">
                  <c:v>44500</c:v>
                </c:pt>
                <c:pt idx="48">
                  <c:v>44592</c:v>
                </c:pt>
                <c:pt idx="49">
                  <c:v>44681</c:v>
                </c:pt>
                <c:pt idx="50">
                  <c:v>44773</c:v>
                </c:pt>
                <c:pt idx="51">
                  <c:v>44865</c:v>
                </c:pt>
                <c:pt idx="52">
                  <c:v>44957</c:v>
                </c:pt>
                <c:pt idx="53">
                  <c:v>45046</c:v>
                </c:pt>
                <c:pt idx="54">
                  <c:v>45138</c:v>
                </c:pt>
                <c:pt idx="55">
                  <c:v>45230</c:v>
                </c:pt>
                <c:pt idx="56">
                  <c:v>45322</c:v>
                </c:pt>
                <c:pt idx="57">
                  <c:v>45412</c:v>
                </c:pt>
                <c:pt idx="58">
                  <c:v>45504</c:v>
                </c:pt>
                <c:pt idx="59">
                  <c:v>45596</c:v>
                </c:pt>
                <c:pt idx="60">
                  <c:v>45688</c:v>
                </c:pt>
                <c:pt idx="61">
                  <c:v>45777</c:v>
                </c:pt>
                <c:pt idx="62">
                  <c:v>45869</c:v>
                </c:pt>
                <c:pt idx="63">
                  <c:v>45961</c:v>
                </c:pt>
                <c:pt idx="64">
                  <c:v>46053</c:v>
                </c:pt>
                <c:pt idx="65">
                  <c:v>46142</c:v>
                </c:pt>
                <c:pt idx="66">
                  <c:v>46234</c:v>
                </c:pt>
                <c:pt idx="67">
                  <c:v>46326</c:v>
                </c:pt>
              </c:numCache>
            </c:numRef>
          </c:cat>
          <c:val>
            <c:numRef>
              <c:f>HWMS!$F$2:$F$69</c:f>
              <c:numCache>
                <c:formatCode>General</c:formatCode>
                <c:ptCount val="68"/>
                <c:pt idx="4">
                  <c:v>20181</c:v>
                </c:pt>
                <c:pt idx="5">
                  <c:v>15869.605684186226</c:v>
                </c:pt>
                <c:pt idx="6">
                  <c:v>15859.309413301695</c:v>
                </c:pt>
                <c:pt idx="7">
                  <c:v>16225.146314485712</c:v>
                </c:pt>
                <c:pt idx="8">
                  <c:v>21277.829465962848</c:v>
                </c:pt>
                <c:pt idx="9">
                  <c:v>16386.286692562371</c:v>
                </c:pt>
                <c:pt idx="10">
                  <c:v>16763.284877552927</c:v>
                </c:pt>
                <c:pt idx="11">
                  <c:v>16823.412335927747</c:v>
                </c:pt>
                <c:pt idx="12">
                  <c:v>21945.309356478978</c:v>
                </c:pt>
                <c:pt idx="13">
                  <c:v>17459.87184171316</c:v>
                </c:pt>
                <c:pt idx="14">
                  <c:v>16760.407761331964</c:v>
                </c:pt>
                <c:pt idx="15">
                  <c:v>16888.013905426054</c:v>
                </c:pt>
                <c:pt idx="16">
                  <c:v>22103.320319591825</c:v>
                </c:pt>
                <c:pt idx="17">
                  <c:v>16118.984316491216</c:v>
                </c:pt>
                <c:pt idx="18">
                  <c:v>16636.001100677095</c:v>
                </c:pt>
                <c:pt idx="19">
                  <c:v>16930.048626649248</c:v>
                </c:pt>
                <c:pt idx="20">
                  <c:v>22135.155453689124</c:v>
                </c:pt>
                <c:pt idx="21">
                  <c:v>16955.750396776337</c:v>
                </c:pt>
                <c:pt idx="22">
                  <c:v>17154.747892889362</c:v>
                </c:pt>
                <c:pt idx="23">
                  <c:v>17418.710983459107</c:v>
                </c:pt>
                <c:pt idx="24">
                  <c:v>22461.805863921647</c:v>
                </c:pt>
                <c:pt idx="25">
                  <c:v>17056.207206701409</c:v>
                </c:pt>
                <c:pt idx="26">
                  <c:v>16512.164686224598</c:v>
                </c:pt>
                <c:pt idx="27">
                  <c:v>16284.689491695373</c:v>
                </c:pt>
                <c:pt idx="28">
                  <c:v>20719.171149668891</c:v>
                </c:pt>
                <c:pt idx="29">
                  <c:v>16094.697614718682</c:v>
                </c:pt>
                <c:pt idx="30">
                  <c:v>16390.929277838521</c:v>
                </c:pt>
                <c:pt idx="31">
                  <c:v>16716.971613931735</c:v>
                </c:pt>
                <c:pt idx="32">
                  <c:v>21220.578892974267</c:v>
                </c:pt>
                <c:pt idx="33">
                  <c:v>17566.076259597587</c:v>
                </c:pt>
                <c:pt idx="34">
                  <c:v>17238.90115252338</c:v>
                </c:pt>
                <c:pt idx="35">
                  <c:v>17783.968937382335</c:v>
                </c:pt>
                <c:pt idx="36">
                  <c:v>22821.321268501204</c:v>
                </c:pt>
                <c:pt idx="37">
                  <c:v>17397.161239141005</c:v>
                </c:pt>
                <c:pt idx="38">
                  <c:v>18146.945519612938</c:v>
                </c:pt>
                <c:pt idx="39">
                  <c:v>18393.373719437772</c:v>
                </c:pt>
                <c:pt idx="40">
                  <c:v>23859.293895456678</c:v>
                </c:pt>
                <c:pt idx="41">
                  <c:v>17870.906816797578</c:v>
                </c:pt>
                <c:pt idx="42">
                  <c:v>19813.987363793214</c:v>
                </c:pt>
                <c:pt idx="43">
                  <c:v>22236.250312738157</c:v>
                </c:pt>
                <c:pt idx="44">
                  <c:v>28749.565260299798</c:v>
                </c:pt>
                <c:pt idx="45">
                  <c:v>22209.08572178235</c:v>
                </c:pt>
                <c:pt idx="46">
                  <c:v>24819.622300162748</c:v>
                </c:pt>
                <c:pt idx="47">
                  <c:v>24510.694188616591</c:v>
                </c:pt>
                <c:pt idx="48">
                  <c:v>32149.075720418972</c:v>
                </c:pt>
                <c:pt idx="49">
                  <c:v>25004.628335030284</c:v>
                </c:pt>
                <c:pt idx="50">
                  <c:v>25938.711574489804</c:v>
                </c:pt>
                <c:pt idx="51">
                  <c:v>25613.34804842405</c:v>
                </c:pt>
                <c:pt idx="52">
                  <c:v>32714.317225768962</c:v>
                </c:pt>
                <c:pt idx="53">
                  <c:v>25608.74917779729</c:v>
                </c:pt>
                <c:pt idx="54">
                  <c:v>26197.706934733702</c:v>
                </c:pt>
                <c:pt idx="55">
                  <c:v>24921.811126185017</c:v>
                </c:pt>
                <c:pt idx="56">
                  <c:v>30899.518356795426</c:v>
                </c:pt>
                <c:pt idx="57">
                  <c:v>25702.045072010806</c:v>
                </c:pt>
                <c:pt idx="58">
                  <c:v>25347.626524534277</c:v>
                </c:pt>
                <c:pt idx="59">
                  <c:v>25628.948718053882</c:v>
                </c:pt>
                <c:pt idx="60">
                  <c:v>31461.905108617633</c:v>
                </c:pt>
                <c:pt idx="61">
                  <c:v>24760.502841717167</c:v>
                </c:pt>
                <c:pt idx="62">
                  <c:v>24855.528349742715</c:v>
                </c:pt>
                <c:pt idx="63">
                  <c:v>25293.939241167449</c:v>
                </c:pt>
                <c:pt idx="64">
                  <c:v>30847.271399548645</c:v>
                </c:pt>
                <c:pt idx="65">
                  <c:v>24470.36814798136</c:v>
                </c:pt>
                <c:pt idx="66">
                  <c:v>25551.556544878858</c:v>
                </c:pt>
                <c:pt idx="67">
                  <c:v>25642.623381590929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44-4942-9DAC-3D16CDAD2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6839695"/>
        <c:axId val="1906840175"/>
      </c:lineChart>
      <c:dateAx>
        <c:axId val="1906839695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6840175"/>
        <c:crosses val="autoZero"/>
        <c:auto val="1"/>
        <c:lblOffset val="100"/>
        <c:baseTimeUnit val="months"/>
      </c:dateAx>
      <c:valAx>
        <c:axId val="1906840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6839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252412</xdr:colOff>
      <xdr:row>5</xdr:row>
      <xdr:rowOff>95250</xdr:rowOff>
    </xdr:from>
    <xdr:to>
      <xdr:col>11</xdr:col>
      <xdr:colOff>100012</xdr:colOff>
      <xdr:row>19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79C2B90-AB2E-1C95-124C-C9EEA2D8FD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71437</xdr:colOff>
      <xdr:row>23</xdr:row>
      <xdr:rowOff>161925</xdr:rowOff>
    </xdr:from>
    <xdr:to>
      <xdr:col>16</xdr:col>
      <xdr:colOff>395287</xdr:colOff>
      <xdr:row>38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A9958BF-C609-CF6B-D112-FCC2D05DC2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319087</xdr:colOff>
      <xdr:row>5</xdr:row>
      <xdr:rowOff>57150</xdr:rowOff>
    </xdr:from>
    <xdr:to>
      <xdr:col>15</xdr:col>
      <xdr:colOff>14287</xdr:colOff>
      <xdr:row>19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B03C18F-0D88-E062-ADB4-169E18DD37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5"/>
  <sheetViews>
    <sheetView topLeftCell="A34" workbookViewId="0">
      <selection activeCell="C1" sqref="C1:C65"/>
    </sheetView>
  </sheetViews>
  <sheetFormatPr defaultColWidth="8.85546875" defaultRowHeight="15" x14ac:dyDescent="0.25"/>
  <cols>
    <col min="1" max="1" width="10.7109375" bestFit="1" customWidth="1"/>
    <col min="3" max="3" width="15" bestFit="1" customWidth="1"/>
  </cols>
  <sheetData>
    <row r="1" spans="1:11" x14ac:dyDescent="0.25">
      <c r="A1" t="s">
        <v>0</v>
      </c>
      <c r="B1" t="s">
        <v>1</v>
      </c>
      <c r="C1" t="s">
        <v>2</v>
      </c>
      <c r="J1" t="s">
        <v>3</v>
      </c>
      <c r="K1">
        <v>1</v>
      </c>
    </row>
    <row r="2" spans="1:11" x14ac:dyDescent="0.25">
      <c r="A2" s="1">
        <v>40209</v>
      </c>
      <c r="B2">
        <v>2009</v>
      </c>
      <c r="C2">
        <v>20181</v>
      </c>
      <c r="J2" t="s">
        <v>4</v>
      </c>
      <c r="K2">
        <v>4</v>
      </c>
    </row>
    <row r="3" spans="1:11" x14ac:dyDescent="0.25">
      <c r="A3" s="1">
        <v>40298</v>
      </c>
      <c r="B3">
        <v>2010</v>
      </c>
      <c r="C3">
        <v>15593</v>
      </c>
      <c r="J3" t="s">
        <v>5</v>
      </c>
      <c r="K3">
        <v>7</v>
      </c>
    </row>
    <row r="4" spans="1:11" x14ac:dyDescent="0.25">
      <c r="A4" s="1">
        <v>40390</v>
      </c>
      <c r="B4">
        <v>2010</v>
      </c>
      <c r="C4">
        <v>15531</v>
      </c>
      <c r="J4" t="s">
        <v>6</v>
      </c>
      <c r="K4">
        <v>10</v>
      </c>
    </row>
    <row r="5" spans="1:11" x14ac:dyDescent="0.25">
      <c r="A5" s="1">
        <v>40482</v>
      </c>
      <c r="B5">
        <v>2010</v>
      </c>
      <c r="C5">
        <v>15605</v>
      </c>
    </row>
    <row r="6" spans="1:11" x14ac:dyDescent="0.25">
      <c r="A6" s="1">
        <v>40574</v>
      </c>
      <c r="B6">
        <v>2010</v>
      </c>
      <c r="C6">
        <v>20661</v>
      </c>
    </row>
    <row r="7" spans="1:11" x14ac:dyDescent="0.25">
      <c r="A7" s="1">
        <v>40663</v>
      </c>
      <c r="B7">
        <v>2011</v>
      </c>
      <c r="C7">
        <v>15935</v>
      </c>
    </row>
    <row r="8" spans="1:11" x14ac:dyDescent="0.25">
      <c r="A8" s="1">
        <v>40755</v>
      </c>
      <c r="B8">
        <v>2011</v>
      </c>
      <c r="C8">
        <v>16240</v>
      </c>
    </row>
    <row r="9" spans="1:11" x14ac:dyDescent="0.25">
      <c r="A9" s="1">
        <v>40847</v>
      </c>
      <c r="B9">
        <v>2011</v>
      </c>
      <c r="C9">
        <v>16402</v>
      </c>
    </row>
    <row r="10" spans="1:11" x14ac:dyDescent="0.25">
      <c r="A10" s="1">
        <v>40939</v>
      </c>
      <c r="B10">
        <v>2011</v>
      </c>
      <c r="C10">
        <v>21288</v>
      </c>
    </row>
    <row r="11" spans="1:11" x14ac:dyDescent="0.25">
      <c r="A11" s="1">
        <v>41029</v>
      </c>
      <c r="B11">
        <v>2012</v>
      </c>
      <c r="C11">
        <v>16867</v>
      </c>
    </row>
    <row r="12" spans="1:11" x14ac:dyDescent="0.25">
      <c r="A12" s="1">
        <v>41121</v>
      </c>
      <c r="B12">
        <v>2012</v>
      </c>
      <c r="C12">
        <v>16779</v>
      </c>
    </row>
    <row r="13" spans="1:11" x14ac:dyDescent="0.25">
      <c r="A13" s="1">
        <v>41213</v>
      </c>
      <c r="B13">
        <v>2012</v>
      </c>
      <c r="C13">
        <v>16929</v>
      </c>
    </row>
    <row r="14" spans="1:11" x14ac:dyDescent="0.25">
      <c r="A14" s="1">
        <v>41305</v>
      </c>
      <c r="B14">
        <v>2012</v>
      </c>
      <c r="C14">
        <v>22726</v>
      </c>
    </row>
    <row r="15" spans="1:11" x14ac:dyDescent="0.25">
      <c r="A15" s="1">
        <v>41394</v>
      </c>
      <c r="B15">
        <v>2013</v>
      </c>
      <c r="C15">
        <v>16620</v>
      </c>
    </row>
    <row r="16" spans="1:11" x14ac:dyDescent="0.25">
      <c r="A16" s="1">
        <v>41486</v>
      </c>
      <c r="B16">
        <v>2013</v>
      </c>
      <c r="C16">
        <v>16841</v>
      </c>
    </row>
    <row r="17" spans="1:3" x14ac:dyDescent="0.25">
      <c r="A17" s="1">
        <v>41578</v>
      </c>
      <c r="B17">
        <v>2013</v>
      </c>
      <c r="C17">
        <v>16925</v>
      </c>
    </row>
    <row r="18" spans="1:3" x14ac:dyDescent="0.25">
      <c r="A18" s="1">
        <v>41670</v>
      </c>
      <c r="B18">
        <v>2013</v>
      </c>
      <c r="C18">
        <v>20893</v>
      </c>
    </row>
    <row r="19" spans="1:3" x14ac:dyDescent="0.25">
      <c r="A19" s="1">
        <v>41759</v>
      </c>
      <c r="B19">
        <v>2014</v>
      </c>
      <c r="C19">
        <v>16657</v>
      </c>
    </row>
    <row r="20" spans="1:3" x14ac:dyDescent="0.25">
      <c r="A20" s="1">
        <v>41851</v>
      </c>
      <c r="B20">
        <v>2014</v>
      </c>
      <c r="C20">
        <v>16957</v>
      </c>
    </row>
    <row r="21" spans="1:3" x14ac:dyDescent="0.25">
      <c r="A21" s="1">
        <v>41943</v>
      </c>
      <c r="B21">
        <v>2014</v>
      </c>
      <c r="C21">
        <v>17253</v>
      </c>
    </row>
    <row r="22" spans="1:3" x14ac:dyDescent="0.25">
      <c r="A22" s="1">
        <v>42035</v>
      </c>
      <c r="B22">
        <v>2014</v>
      </c>
      <c r="C22">
        <v>21751</v>
      </c>
    </row>
    <row r="23" spans="1:3" x14ac:dyDescent="0.25">
      <c r="A23" s="1">
        <v>42124</v>
      </c>
      <c r="B23">
        <v>2015</v>
      </c>
      <c r="C23">
        <v>17119</v>
      </c>
    </row>
    <row r="24" spans="1:3" x14ac:dyDescent="0.25">
      <c r="A24" s="1">
        <v>42216</v>
      </c>
      <c r="B24">
        <v>2015</v>
      </c>
      <c r="C24">
        <v>17427</v>
      </c>
    </row>
    <row r="25" spans="1:3" x14ac:dyDescent="0.25">
      <c r="A25" s="1">
        <v>42308</v>
      </c>
      <c r="B25">
        <v>2015</v>
      </c>
      <c r="C25">
        <v>17613</v>
      </c>
    </row>
    <row r="26" spans="1:3" x14ac:dyDescent="0.25">
      <c r="A26" s="1">
        <v>42400</v>
      </c>
      <c r="B26">
        <v>2015</v>
      </c>
      <c r="C26">
        <v>21626</v>
      </c>
    </row>
    <row r="27" spans="1:3" x14ac:dyDescent="0.25">
      <c r="A27" s="1">
        <v>42490</v>
      </c>
      <c r="B27">
        <v>2016</v>
      </c>
      <c r="C27">
        <v>16196</v>
      </c>
    </row>
    <row r="28" spans="1:3" x14ac:dyDescent="0.25">
      <c r="A28" s="1">
        <v>42582</v>
      </c>
      <c r="B28">
        <v>2016</v>
      </c>
      <c r="C28">
        <v>16168</v>
      </c>
    </row>
    <row r="29" spans="1:3" x14ac:dyDescent="0.25">
      <c r="A29" s="1">
        <v>42674</v>
      </c>
      <c r="B29">
        <v>2016</v>
      </c>
      <c r="C29">
        <v>16441</v>
      </c>
    </row>
    <row r="30" spans="1:3" x14ac:dyDescent="0.25">
      <c r="A30" s="1">
        <v>42766</v>
      </c>
      <c r="B30">
        <v>2016</v>
      </c>
      <c r="C30">
        <v>20690</v>
      </c>
    </row>
    <row r="31" spans="1:3" x14ac:dyDescent="0.25">
      <c r="A31" s="1">
        <v>42855</v>
      </c>
      <c r="B31">
        <v>2017</v>
      </c>
      <c r="C31">
        <v>16223</v>
      </c>
    </row>
    <row r="32" spans="1:3" x14ac:dyDescent="0.25">
      <c r="A32" s="1">
        <v>42947</v>
      </c>
      <c r="B32">
        <v>2017</v>
      </c>
      <c r="C32">
        <v>16634</v>
      </c>
    </row>
    <row r="33" spans="1:3" x14ac:dyDescent="0.25">
      <c r="A33" s="1">
        <v>43039</v>
      </c>
      <c r="B33">
        <v>2017</v>
      </c>
      <c r="C33">
        <v>16874</v>
      </c>
    </row>
    <row r="34" spans="1:3" x14ac:dyDescent="0.25">
      <c r="A34" s="1">
        <v>43131</v>
      </c>
      <c r="B34">
        <v>2017</v>
      </c>
      <c r="C34">
        <v>22983</v>
      </c>
    </row>
    <row r="35" spans="1:3" x14ac:dyDescent="0.25">
      <c r="A35" s="1">
        <v>43220</v>
      </c>
      <c r="B35">
        <v>2018</v>
      </c>
      <c r="C35">
        <v>16781</v>
      </c>
    </row>
    <row r="36" spans="1:3" x14ac:dyDescent="0.25">
      <c r="A36" s="1">
        <v>43312</v>
      </c>
      <c r="B36">
        <v>2018</v>
      </c>
      <c r="C36">
        <v>17777</v>
      </c>
    </row>
    <row r="37" spans="1:3" x14ac:dyDescent="0.25">
      <c r="A37" s="1">
        <v>43404</v>
      </c>
      <c r="B37">
        <v>2018</v>
      </c>
      <c r="C37">
        <v>17821</v>
      </c>
    </row>
    <row r="38" spans="1:3" x14ac:dyDescent="0.25">
      <c r="A38" s="1">
        <v>43496</v>
      </c>
      <c r="B38">
        <v>2018</v>
      </c>
      <c r="C38">
        <v>22977</v>
      </c>
    </row>
    <row r="39" spans="1:3" x14ac:dyDescent="0.25">
      <c r="A39" s="1">
        <v>43585</v>
      </c>
      <c r="B39">
        <v>2019</v>
      </c>
      <c r="C39">
        <v>17627</v>
      </c>
    </row>
    <row r="40" spans="1:3" x14ac:dyDescent="0.25">
      <c r="A40" s="1">
        <v>43677</v>
      </c>
      <c r="B40">
        <v>2019</v>
      </c>
      <c r="C40">
        <v>18422</v>
      </c>
    </row>
    <row r="41" spans="1:3" x14ac:dyDescent="0.25">
      <c r="A41" s="1">
        <v>43769</v>
      </c>
      <c r="B41">
        <v>2019</v>
      </c>
      <c r="C41">
        <v>18664</v>
      </c>
    </row>
    <row r="42" spans="1:3" x14ac:dyDescent="0.25">
      <c r="A42" s="1">
        <v>43861</v>
      </c>
      <c r="B42">
        <v>2019</v>
      </c>
      <c r="C42">
        <v>23399</v>
      </c>
    </row>
    <row r="43" spans="1:3" x14ac:dyDescent="0.25">
      <c r="A43" s="1">
        <v>43951</v>
      </c>
      <c r="B43">
        <v>2020</v>
      </c>
      <c r="C43">
        <v>19615</v>
      </c>
    </row>
    <row r="44" spans="1:3" x14ac:dyDescent="0.25">
      <c r="A44" s="1">
        <v>44043</v>
      </c>
      <c r="B44">
        <v>2020</v>
      </c>
      <c r="C44">
        <v>22975</v>
      </c>
    </row>
    <row r="45" spans="1:3" x14ac:dyDescent="0.25">
      <c r="A45" s="1">
        <v>44135</v>
      </c>
      <c r="B45">
        <v>2020</v>
      </c>
      <c r="C45">
        <v>22632</v>
      </c>
    </row>
    <row r="46" spans="1:3" x14ac:dyDescent="0.25">
      <c r="A46" s="1">
        <v>44227</v>
      </c>
      <c r="B46">
        <v>2020</v>
      </c>
      <c r="C46">
        <v>28339</v>
      </c>
    </row>
    <row r="47" spans="1:3" x14ac:dyDescent="0.25">
      <c r="A47" s="1">
        <v>44316</v>
      </c>
      <c r="B47">
        <v>2021</v>
      </c>
      <c r="C47">
        <v>24197</v>
      </c>
    </row>
    <row r="48" spans="1:3" x14ac:dyDescent="0.25">
      <c r="A48" s="1">
        <v>44408</v>
      </c>
      <c r="B48">
        <v>2021</v>
      </c>
      <c r="C48">
        <v>25160</v>
      </c>
    </row>
    <row r="49" spans="1:3" x14ac:dyDescent="0.25">
      <c r="A49" s="1">
        <v>44500</v>
      </c>
      <c r="B49">
        <v>2021</v>
      </c>
      <c r="C49">
        <v>25652</v>
      </c>
    </row>
    <row r="50" spans="1:3" x14ac:dyDescent="0.25">
      <c r="A50" s="1">
        <v>44592</v>
      </c>
      <c r="B50">
        <v>2021</v>
      </c>
      <c r="C50">
        <v>30996</v>
      </c>
    </row>
    <row r="51" spans="1:3" x14ac:dyDescent="0.25">
      <c r="A51" s="1">
        <v>44681</v>
      </c>
      <c r="B51">
        <v>2022</v>
      </c>
      <c r="C51">
        <v>25170</v>
      </c>
    </row>
    <row r="52" spans="1:3" x14ac:dyDescent="0.25">
      <c r="A52" s="1">
        <v>44773</v>
      </c>
      <c r="B52">
        <v>2022</v>
      </c>
      <c r="C52">
        <v>26037</v>
      </c>
    </row>
    <row r="53" spans="1:3" x14ac:dyDescent="0.25">
      <c r="A53" s="1">
        <v>44865</v>
      </c>
      <c r="B53">
        <v>2022</v>
      </c>
      <c r="C53">
        <v>26518</v>
      </c>
    </row>
    <row r="54" spans="1:3" x14ac:dyDescent="0.25">
      <c r="A54" s="1">
        <v>44957</v>
      </c>
      <c r="B54">
        <v>2022</v>
      </c>
      <c r="C54">
        <v>31395</v>
      </c>
    </row>
    <row r="55" spans="1:3" x14ac:dyDescent="0.25">
      <c r="A55" s="1">
        <v>45046</v>
      </c>
      <c r="B55">
        <v>2023</v>
      </c>
      <c r="C55">
        <v>25322</v>
      </c>
    </row>
    <row r="56" spans="1:3" x14ac:dyDescent="0.25">
      <c r="A56" s="1">
        <v>45138</v>
      </c>
      <c r="B56">
        <v>2023</v>
      </c>
      <c r="C56">
        <v>24773</v>
      </c>
    </row>
    <row r="57" spans="1:3" x14ac:dyDescent="0.25">
      <c r="A57" s="1">
        <v>45230</v>
      </c>
      <c r="B57">
        <v>2023</v>
      </c>
      <c r="C57">
        <v>25398</v>
      </c>
    </row>
    <row r="58" spans="1:3" x14ac:dyDescent="0.25">
      <c r="A58" s="1">
        <v>45322</v>
      </c>
      <c r="B58">
        <v>2023</v>
      </c>
      <c r="C58">
        <v>31919</v>
      </c>
    </row>
    <row r="59" spans="1:3" x14ac:dyDescent="0.25">
      <c r="A59" s="1">
        <v>45412</v>
      </c>
      <c r="B59">
        <v>2024</v>
      </c>
      <c r="C59">
        <v>24531</v>
      </c>
    </row>
    <row r="60" spans="1:3" x14ac:dyDescent="0.25">
      <c r="A60" s="1">
        <v>45504</v>
      </c>
      <c r="B60">
        <v>2024</v>
      </c>
      <c r="C60">
        <v>25452</v>
      </c>
    </row>
    <row r="61" spans="1:3" x14ac:dyDescent="0.25">
      <c r="A61" s="1">
        <v>45596</v>
      </c>
      <c r="B61">
        <v>2024</v>
      </c>
      <c r="C61">
        <v>25668</v>
      </c>
    </row>
    <row r="62" spans="1:3" x14ac:dyDescent="0.25">
      <c r="A62" s="1">
        <v>45688</v>
      </c>
      <c r="B62">
        <v>2024</v>
      </c>
      <c r="C62">
        <v>30915</v>
      </c>
    </row>
    <row r="63" spans="1:3" x14ac:dyDescent="0.25">
      <c r="A63" s="1">
        <v>45777</v>
      </c>
      <c r="B63">
        <v>2025</v>
      </c>
      <c r="C63">
        <v>23846</v>
      </c>
    </row>
    <row r="64" spans="1:3" x14ac:dyDescent="0.25">
      <c r="A64" s="1">
        <v>45869</v>
      </c>
      <c r="B64">
        <v>2025</v>
      </c>
      <c r="C64">
        <v>25211</v>
      </c>
    </row>
    <row r="65" spans="1:3" x14ac:dyDescent="0.25">
      <c r="A65" s="1">
        <v>45961</v>
      </c>
      <c r="B65">
        <v>2025</v>
      </c>
      <c r="C65">
        <v>25270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EBBCE-54F7-4EA6-8FFB-2A6CFCF268E3}">
  <dimension ref="A1:S65"/>
  <sheetViews>
    <sheetView workbookViewId="0">
      <selection sqref="A1:B65"/>
    </sheetView>
  </sheetViews>
  <sheetFormatPr defaultRowHeight="15" x14ac:dyDescent="0.25"/>
  <cols>
    <col min="1" max="1" width="10.7109375" bestFit="1" customWidth="1"/>
    <col min="11" max="11" width="18" bestFit="1" customWidth="1"/>
  </cols>
  <sheetData>
    <row r="1" spans="1:16" x14ac:dyDescent="0.25">
      <c r="A1" t="s">
        <v>0</v>
      </c>
      <c r="B1" t="s">
        <v>2</v>
      </c>
      <c r="C1" t="s">
        <v>8</v>
      </c>
      <c r="D1" t="s">
        <v>9</v>
      </c>
      <c r="E1" t="s">
        <v>10</v>
      </c>
      <c r="F1" t="s">
        <v>11</v>
      </c>
      <c r="G1" t="s">
        <v>12</v>
      </c>
    </row>
    <row r="2" spans="1:16" x14ac:dyDescent="0.25">
      <c r="A2" s="1">
        <v>40209</v>
      </c>
      <c r="B2">
        <v>20181</v>
      </c>
      <c r="C2">
        <v>1</v>
      </c>
      <c r="D2">
        <f>IF(MONTH(A2)=1,1,0)</f>
        <v>1</v>
      </c>
      <c r="E2">
        <f>IF(MONTH(A2)=4,1,0)</f>
        <v>0</v>
      </c>
      <c r="F2">
        <f>IF(MONTH(A2)=7,1,0)</f>
        <v>0</v>
      </c>
      <c r="G2">
        <f>$L$19+$L$20*C2+$L$21*D2+$L$22*E2+$L$23*F2</f>
        <v>18754.530330882353</v>
      </c>
    </row>
    <row r="3" spans="1:16" x14ac:dyDescent="0.25">
      <c r="A3" s="1">
        <v>40298</v>
      </c>
      <c r="B3">
        <v>15593</v>
      </c>
      <c r="C3">
        <v>2</v>
      </c>
      <c r="D3">
        <f t="shared" ref="D3:D65" si="0">IF(MONTH(A3)=1,1,0)</f>
        <v>0</v>
      </c>
      <c r="E3">
        <f t="shared" ref="E3:E65" si="1">IF(MONTH(A3)=4,1,0)</f>
        <v>1</v>
      </c>
      <c r="F3">
        <f t="shared" ref="F3:F65" si="2">IF(MONTH(A3)=7,1,0)</f>
        <v>0</v>
      </c>
      <c r="G3">
        <f t="shared" ref="G3:G65" si="3">$L$19+$L$20*C3+$L$21*D3+$L$22*E3+$L$23*F3</f>
        <v>13477.030330882353</v>
      </c>
      <c r="K3" t="s">
        <v>13</v>
      </c>
    </row>
    <row r="4" spans="1:16" ht="15.75" thickBot="1" x14ac:dyDescent="0.3">
      <c r="A4" s="1">
        <v>40390</v>
      </c>
      <c r="B4">
        <v>15531</v>
      </c>
      <c r="C4">
        <v>3</v>
      </c>
      <c r="D4">
        <f t="shared" si="0"/>
        <v>0</v>
      </c>
      <c r="E4">
        <f t="shared" si="1"/>
        <v>0</v>
      </c>
      <c r="F4">
        <f t="shared" si="2"/>
        <v>1</v>
      </c>
      <c r="G4">
        <f t="shared" si="3"/>
        <v>14107.342830882351</v>
      </c>
    </row>
    <row r="5" spans="1:16" x14ac:dyDescent="0.25">
      <c r="A5" s="1">
        <v>40482</v>
      </c>
      <c r="B5">
        <v>15605</v>
      </c>
      <c r="C5">
        <v>4</v>
      </c>
      <c r="D5">
        <f t="shared" si="0"/>
        <v>0</v>
      </c>
      <c r="E5">
        <f t="shared" si="1"/>
        <v>0</v>
      </c>
      <c r="F5">
        <f t="shared" si="2"/>
        <v>0</v>
      </c>
      <c r="G5">
        <f t="shared" si="3"/>
        <v>14312.405330882353</v>
      </c>
      <c r="K5" s="5" t="s">
        <v>14</v>
      </c>
      <c r="L5" s="5"/>
    </row>
    <row r="6" spans="1:16" x14ac:dyDescent="0.25">
      <c r="A6" s="1">
        <v>40574</v>
      </c>
      <c r="B6">
        <v>20661</v>
      </c>
      <c r="C6">
        <v>5</v>
      </c>
      <c r="D6">
        <f t="shared" si="0"/>
        <v>1</v>
      </c>
      <c r="E6">
        <f t="shared" si="1"/>
        <v>0</v>
      </c>
      <c r="F6">
        <f t="shared" si="2"/>
        <v>0</v>
      </c>
      <c r="G6">
        <f t="shared" si="3"/>
        <v>19526.751286764706</v>
      </c>
      <c r="K6" s="2" t="s">
        <v>15</v>
      </c>
      <c r="L6" s="2">
        <v>0.91045136751251032</v>
      </c>
    </row>
    <row r="7" spans="1:16" x14ac:dyDescent="0.25">
      <c r="A7" s="1">
        <v>40663</v>
      </c>
      <c r="B7">
        <v>15935</v>
      </c>
      <c r="C7">
        <v>6</v>
      </c>
      <c r="D7">
        <f t="shared" si="0"/>
        <v>0</v>
      </c>
      <c r="E7">
        <f t="shared" si="1"/>
        <v>1</v>
      </c>
      <c r="F7">
        <f t="shared" si="2"/>
        <v>0</v>
      </c>
      <c r="G7">
        <f t="shared" si="3"/>
        <v>14249.251286764706</v>
      </c>
      <c r="K7" s="2" t="s">
        <v>16</v>
      </c>
      <c r="L7" s="2">
        <v>0.82892169260540016</v>
      </c>
    </row>
    <row r="8" spans="1:16" x14ac:dyDescent="0.25">
      <c r="A8" s="1">
        <v>40755</v>
      </c>
      <c r="B8">
        <v>16240</v>
      </c>
      <c r="C8">
        <v>7</v>
      </c>
      <c r="D8">
        <f t="shared" si="0"/>
        <v>0</v>
      </c>
      <c r="E8">
        <f t="shared" si="1"/>
        <v>0</v>
      </c>
      <c r="F8">
        <f t="shared" si="2"/>
        <v>1</v>
      </c>
      <c r="G8">
        <f t="shared" si="3"/>
        <v>14879.563786764704</v>
      </c>
      <c r="K8" s="2" t="s">
        <v>17</v>
      </c>
      <c r="L8" s="2">
        <v>0.81732316329051202</v>
      </c>
    </row>
    <row r="9" spans="1:16" x14ac:dyDescent="0.25">
      <c r="A9" s="1">
        <v>40847</v>
      </c>
      <c r="B9">
        <v>16402</v>
      </c>
      <c r="C9">
        <v>8</v>
      </c>
      <c r="D9">
        <f t="shared" si="0"/>
        <v>0</v>
      </c>
      <c r="E9">
        <f t="shared" si="1"/>
        <v>0</v>
      </c>
      <c r="F9">
        <f t="shared" si="2"/>
        <v>0</v>
      </c>
      <c r="G9">
        <f t="shared" si="3"/>
        <v>15084.626286764707</v>
      </c>
      <c r="K9" s="2" t="s">
        <v>18</v>
      </c>
      <c r="L9" s="2">
        <v>1954.7021465211851</v>
      </c>
    </row>
    <row r="10" spans="1:16" ht="15.75" thickBot="1" x14ac:dyDescent="0.3">
      <c r="A10" s="1">
        <v>40939</v>
      </c>
      <c r="B10">
        <v>21288</v>
      </c>
      <c r="C10">
        <v>9</v>
      </c>
      <c r="D10">
        <f t="shared" si="0"/>
        <v>1</v>
      </c>
      <c r="E10">
        <f t="shared" si="1"/>
        <v>0</v>
      </c>
      <c r="F10">
        <f t="shared" si="2"/>
        <v>0</v>
      </c>
      <c r="G10">
        <f t="shared" si="3"/>
        <v>20298.972242647058</v>
      </c>
      <c r="K10" s="3" t="s">
        <v>19</v>
      </c>
      <c r="L10" s="3">
        <v>64</v>
      </c>
    </row>
    <row r="11" spans="1:16" x14ac:dyDescent="0.25">
      <c r="A11" s="1">
        <v>41029</v>
      </c>
      <c r="B11">
        <v>16867</v>
      </c>
      <c r="C11">
        <v>10</v>
      </c>
      <c r="D11">
        <f t="shared" si="0"/>
        <v>0</v>
      </c>
      <c r="E11">
        <f t="shared" si="1"/>
        <v>1</v>
      </c>
      <c r="F11">
        <f t="shared" si="2"/>
        <v>0</v>
      </c>
      <c r="G11">
        <f t="shared" si="3"/>
        <v>15021.47224264706</v>
      </c>
    </row>
    <row r="12" spans="1:16" ht="15.75" thickBot="1" x14ac:dyDescent="0.3">
      <c r="A12" s="1">
        <v>41121</v>
      </c>
      <c r="B12">
        <v>16779</v>
      </c>
      <c r="C12">
        <v>11</v>
      </c>
      <c r="D12">
        <f t="shared" si="0"/>
        <v>0</v>
      </c>
      <c r="E12">
        <f t="shared" si="1"/>
        <v>0</v>
      </c>
      <c r="F12">
        <f t="shared" si="2"/>
        <v>1</v>
      </c>
      <c r="G12">
        <f t="shared" si="3"/>
        <v>15651.784742647058</v>
      </c>
      <c r="K12" t="s">
        <v>20</v>
      </c>
    </row>
    <row r="13" spans="1:16" x14ac:dyDescent="0.25">
      <c r="A13" s="1">
        <v>41213</v>
      </c>
      <c r="B13">
        <v>16929</v>
      </c>
      <c r="C13">
        <v>12</v>
      </c>
      <c r="D13">
        <f t="shared" si="0"/>
        <v>0</v>
      </c>
      <c r="E13">
        <f t="shared" si="1"/>
        <v>0</v>
      </c>
      <c r="F13">
        <f t="shared" si="2"/>
        <v>0</v>
      </c>
      <c r="G13">
        <f t="shared" si="3"/>
        <v>15856.84724264706</v>
      </c>
      <c r="K13" s="4"/>
      <c r="L13" s="4" t="s">
        <v>25</v>
      </c>
      <c r="M13" s="4" t="s">
        <v>26</v>
      </c>
      <c r="N13" s="4" t="s">
        <v>27</v>
      </c>
      <c r="O13" s="4" t="s">
        <v>28</v>
      </c>
      <c r="P13" s="4" t="s">
        <v>29</v>
      </c>
    </row>
    <row r="14" spans="1:16" x14ac:dyDescent="0.25">
      <c r="A14" s="1">
        <v>41305</v>
      </c>
      <c r="B14">
        <v>22726</v>
      </c>
      <c r="C14">
        <v>13</v>
      </c>
      <c r="D14">
        <f t="shared" si="0"/>
        <v>1</v>
      </c>
      <c r="E14">
        <f t="shared" si="1"/>
        <v>0</v>
      </c>
      <c r="F14">
        <f t="shared" si="2"/>
        <v>0</v>
      </c>
      <c r="G14">
        <f t="shared" si="3"/>
        <v>21071.19319852941</v>
      </c>
      <c r="K14" s="2" t="s">
        <v>21</v>
      </c>
      <c r="L14" s="2">
        <v>4</v>
      </c>
      <c r="M14" s="2">
        <v>1092274391.5691178</v>
      </c>
      <c r="N14" s="2">
        <v>273068597.89227945</v>
      </c>
      <c r="O14" s="2">
        <v>71.467827523734286</v>
      </c>
      <c r="P14" s="2">
        <v>6.0952719908324403E-22</v>
      </c>
    </row>
    <row r="15" spans="1:16" x14ac:dyDescent="0.25">
      <c r="A15" s="1">
        <v>41394</v>
      </c>
      <c r="B15">
        <v>16620</v>
      </c>
      <c r="C15">
        <v>14</v>
      </c>
      <c r="D15">
        <f t="shared" si="0"/>
        <v>0</v>
      </c>
      <c r="E15">
        <f t="shared" si="1"/>
        <v>1</v>
      </c>
      <c r="F15">
        <f t="shared" si="2"/>
        <v>0</v>
      </c>
      <c r="G15">
        <f t="shared" si="3"/>
        <v>15793.693198529412</v>
      </c>
      <c r="K15" s="2" t="s">
        <v>22</v>
      </c>
      <c r="L15" s="2">
        <v>59</v>
      </c>
      <c r="M15" s="2">
        <v>225430768.41525716</v>
      </c>
      <c r="N15" s="2">
        <v>3820860.4816145282</v>
      </c>
      <c r="O15" s="2"/>
      <c r="P15" s="2"/>
    </row>
    <row r="16" spans="1:16" ht="15.75" thickBot="1" x14ac:dyDescent="0.3">
      <c r="A16" s="1">
        <v>41486</v>
      </c>
      <c r="B16">
        <v>16841</v>
      </c>
      <c r="C16">
        <v>15</v>
      </c>
      <c r="D16">
        <f t="shared" si="0"/>
        <v>0</v>
      </c>
      <c r="E16">
        <f t="shared" si="1"/>
        <v>0</v>
      </c>
      <c r="F16">
        <f t="shared" si="2"/>
        <v>1</v>
      </c>
      <c r="G16">
        <f t="shared" si="3"/>
        <v>16424.005698529414</v>
      </c>
      <c r="K16" s="3" t="s">
        <v>23</v>
      </c>
      <c r="L16" s="3">
        <v>63</v>
      </c>
      <c r="M16" s="3">
        <v>1317705159.984375</v>
      </c>
      <c r="N16" s="3"/>
      <c r="O16" s="3"/>
      <c r="P16" s="3"/>
    </row>
    <row r="17" spans="1:19" ht="15.75" thickBot="1" x14ac:dyDescent="0.3">
      <c r="A17" s="1">
        <v>41578</v>
      </c>
      <c r="B17">
        <v>16925</v>
      </c>
      <c r="C17">
        <v>16</v>
      </c>
      <c r="D17">
        <f t="shared" si="0"/>
        <v>0</v>
      </c>
      <c r="E17">
        <f t="shared" si="1"/>
        <v>0</v>
      </c>
      <c r="F17">
        <f t="shared" si="2"/>
        <v>0</v>
      </c>
      <c r="G17">
        <f t="shared" si="3"/>
        <v>16629.068198529414</v>
      </c>
    </row>
    <row r="18" spans="1:19" x14ac:dyDescent="0.25">
      <c r="A18" s="1">
        <v>41670</v>
      </c>
      <c r="B18">
        <v>20893</v>
      </c>
      <c r="C18">
        <v>17</v>
      </c>
      <c r="D18">
        <f t="shared" si="0"/>
        <v>1</v>
      </c>
      <c r="E18">
        <f t="shared" si="1"/>
        <v>0</v>
      </c>
      <c r="F18">
        <f t="shared" si="2"/>
        <v>0</v>
      </c>
      <c r="G18">
        <f t="shared" si="3"/>
        <v>21843.414154411767</v>
      </c>
      <c r="K18" s="4"/>
      <c r="L18" s="4" t="s">
        <v>30</v>
      </c>
      <c r="M18" s="4" t="s">
        <v>18</v>
      </c>
      <c r="N18" s="4" t="s">
        <v>31</v>
      </c>
      <c r="O18" s="4" t="s">
        <v>32</v>
      </c>
      <c r="P18" s="4" t="s">
        <v>33</v>
      </c>
      <c r="Q18" s="4" t="s">
        <v>34</v>
      </c>
      <c r="R18" s="4" t="s">
        <v>35</v>
      </c>
      <c r="S18" s="4" t="s">
        <v>36</v>
      </c>
    </row>
    <row r="19" spans="1:19" x14ac:dyDescent="0.25">
      <c r="A19" s="1">
        <v>41759</v>
      </c>
      <c r="B19">
        <v>16657</v>
      </c>
      <c r="C19">
        <v>18</v>
      </c>
      <c r="D19">
        <f t="shared" si="0"/>
        <v>0</v>
      </c>
      <c r="E19">
        <f t="shared" si="1"/>
        <v>1</v>
      </c>
      <c r="F19">
        <f t="shared" si="2"/>
        <v>0</v>
      </c>
      <c r="G19">
        <f t="shared" si="3"/>
        <v>16565.914154411767</v>
      </c>
      <c r="K19" s="2" t="s">
        <v>24</v>
      </c>
      <c r="L19" s="2">
        <v>13540.184375000001</v>
      </c>
      <c r="M19" s="2">
        <v>664.67058998174411</v>
      </c>
      <c r="N19" s="2">
        <v>20.371270489599812</v>
      </c>
      <c r="O19" s="2">
        <v>2.2259372457969656E-28</v>
      </c>
      <c r="P19" s="2">
        <v>12210.181596495328</v>
      </c>
      <c r="Q19" s="2">
        <v>14870.187153504674</v>
      </c>
      <c r="R19" s="2">
        <v>12210.181596495328</v>
      </c>
      <c r="S19" s="2">
        <v>14870.187153504674</v>
      </c>
    </row>
    <row r="20" spans="1:19" x14ac:dyDescent="0.25">
      <c r="A20" s="1">
        <v>41851</v>
      </c>
      <c r="B20">
        <v>16957</v>
      </c>
      <c r="C20">
        <v>19</v>
      </c>
      <c r="D20">
        <f t="shared" si="0"/>
        <v>0</v>
      </c>
      <c r="E20">
        <f t="shared" si="1"/>
        <v>0</v>
      </c>
      <c r="F20">
        <f t="shared" si="2"/>
        <v>1</v>
      </c>
      <c r="G20">
        <f t="shared" si="3"/>
        <v>17196.226654411767</v>
      </c>
      <c r="K20" s="2" t="s">
        <v>8</v>
      </c>
      <c r="L20" s="2">
        <v>193.05523897058825</v>
      </c>
      <c r="M20" s="2">
        <v>13.251075985748454</v>
      </c>
      <c r="N20" s="2">
        <v>14.569023615759155</v>
      </c>
      <c r="O20" s="2">
        <v>3.32198721830738E-21</v>
      </c>
      <c r="P20" s="2">
        <v>166.53989716840914</v>
      </c>
      <c r="Q20" s="2">
        <v>219.57058077276736</v>
      </c>
      <c r="R20" s="2">
        <v>166.53989716840914</v>
      </c>
      <c r="S20" s="2">
        <v>219.57058077276736</v>
      </c>
    </row>
    <row r="21" spans="1:19" x14ac:dyDescent="0.25">
      <c r="A21" s="1">
        <v>41943</v>
      </c>
      <c r="B21">
        <v>17253</v>
      </c>
      <c r="C21">
        <v>20</v>
      </c>
      <c r="D21">
        <f t="shared" si="0"/>
        <v>0</v>
      </c>
      <c r="E21">
        <f t="shared" si="1"/>
        <v>0</v>
      </c>
      <c r="F21">
        <f t="shared" si="2"/>
        <v>0</v>
      </c>
      <c r="G21">
        <f t="shared" si="3"/>
        <v>17401.289154411767</v>
      </c>
      <c r="K21" s="2" t="s">
        <v>9</v>
      </c>
      <c r="L21" s="2">
        <v>5021.2907169117634</v>
      </c>
      <c r="M21" s="2">
        <v>692.23397730452143</v>
      </c>
      <c r="N21" s="2">
        <v>7.2537478389374721</v>
      </c>
      <c r="O21" s="2">
        <v>1.0055987423375085E-9</v>
      </c>
      <c r="P21" s="2">
        <v>3636.1337277697567</v>
      </c>
      <c r="Q21" s="2">
        <v>6406.4477060537702</v>
      </c>
      <c r="R21" s="2">
        <v>3636.1337277697567</v>
      </c>
      <c r="S21" s="2">
        <v>6406.4477060537702</v>
      </c>
    </row>
    <row r="22" spans="1:19" x14ac:dyDescent="0.25">
      <c r="A22" s="1">
        <v>42035</v>
      </c>
      <c r="B22">
        <v>21751</v>
      </c>
      <c r="C22">
        <v>21</v>
      </c>
      <c r="D22">
        <f t="shared" si="0"/>
        <v>1</v>
      </c>
      <c r="E22">
        <f t="shared" si="1"/>
        <v>0</v>
      </c>
      <c r="F22">
        <f t="shared" si="2"/>
        <v>0</v>
      </c>
      <c r="G22">
        <f t="shared" si="3"/>
        <v>22615.635110294119</v>
      </c>
      <c r="K22" s="2" t="s">
        <v>10</v>
      </c>
      <c r="L22" s="2">
        <v>-449.26452205882407</v>
      </c>
      <c r="M22" s="2">
        <v>691.59954038513956</v>
      </c>
      <c r="N22" s="2">
        <v>-0.6496021119514287</v>
      </c>
      <c r="O22" s="2">
        <v>0.5184704252764194</v>
      </c>
      <c r="P22" s="2">
        <v>-1833.1520058574592</v>
      </c>
      <c r="Q22" s="2">
        <v>934.62296173981122</v>
      </c>
      <c r="R22" s="2">
        <v>-1833.1520058574592</v>
      </c>
      <c r="S22" s="2">
        <v>934.62296173981122</v>
      </c>
    </row>
    <row r="23" spans="1:19" ht="15.75" thickBot="1" x14ac:dyDescent="0.3">
      <c r="A23" s="1">
        <v>42124</v>
      </c>
      <c r="B23">
        <v>17119</v>
      </c>
      <c r="C23">
        <v>22</v>
      </c>
      <c r="D23">
        <f t="shared" si="0"/>
        <v>0</v>
      </c>
      <c r="E23">
        <f t="shared" si="1"/>
        <v>1</v>
      </c>
      <c r="F23">
        <f t="shared" si="2"/>
        <v>0</v>
      </c>
      <c r="G23">
        <f t="shared" si="3"/>
        <v>17338.135110294119</v>
      </c>
      <c r="K23" s="3" t="s">
        <v>11</v>
      </c>
      <c r="L23" s="3">
        <v>-12.007261029413341</v>
      </c>
      <c r="M23" s="3">
        <v>691.21859872011271</v>
      </c>
      <c r="N23" s="3">
        <v>-1.7371148652027671E-2</v>
      </c>
      <c r="O23" s="3">
        <v>0.98619913702682649</v>
      </c>
      <c r="P23" s="3">
        <v>-1395.1324823170085</v>
      </c>
      <c r="Q23" s="3">
        <v>1371.1179602581819</v>
      </c>
      <c r="R23" s="3">
        <v>-1395.1324823170085</v>
      </c>
      <c r="S23" s="3">
        <v>1371.1179602581819</v>
      </c>
    </row>
    <row r="24" spans="1:19" x14ac:dyDescent="0.25">
      <c r="A24" s="1">
        <v>42216</v>
      </c>
      <c r="B24">
        <v>17427</v>
      </c>
      <c r="C24">
        <v>23</v>
      </c>
      <c r="D24">
        <f t="shared" si="0"/>
        <v>0</v>
      </c>
      <c r="E24">
        <f t="shared" si="1"/>
        <v>0</v>
      </c>
      <c r="F24">
        <f t="shared" si="2"/>
        <v>1</v>
      </c>
      <c r="G24">
        <f t="shared" si="3"/>
        <v>17968.447610294119</v>
      </c>
    </row>
    <row r="25" spans="1:19" x14ac:dyDescent="0.25">
      <c r="A25" s="1">
        <v>42308</v>
      </c>
      <c r="B25">
        <v>17613</v>
      </c>
      <c r="C25">
        <v>24</v>
      </c>
      <c r="D25">
        <f t="shared" si="0"/>
        <v>0</v>
      </c>
      <c r="E25">
        <f t="shared" si="1"/>
        <v>0</v>
      </c>
      <c r="F25">
        <f t="shared" si="2"/>
        <v>0</v>
      </c>
      <c r="G25">
        <f t="shared" si="3"/>
        <v>18173.510110294119</v>
      </c>
    </row>
    <row r="26" spans="1:19" x14ac:dyDescent="0.25">
      <c r="A26" s="1">
        <v>42400</v>
      </c>
      <c r="B26">
        <v>21626</v>
      </c>
      <c r="C26">
        <v>25</v>
      </c>
      <c r="D26">
        <f t="shared" si="0"/>
        <v>1</v>
      </c>
      <c r="E26">
        <f t="shared" si="1"/>
        <v>0</v>
      </c>
      <c r="F26">
        <f t="shared" si="2"/>
        <v>0</v>
      </c>
      <c r="G26">
        <f t="shared" si="3"/>
        <v>23387.856066176471</v>
      </c>
    </row>
    <row r="27" spans="1:19" x14ac:dyDescent="0.25">
      <c r="A27" s="1">
        <v>42490</v>
      </c>
      <c r="B27">
        <v>16196</v>
      </c>
      <c r="C27">
        <v>26</v>
      </c>
      <c r="D27">
        <f t="shared" si="0"/>
        <v>0</v>
      </c>
      <c r="E27">
        <f t="shared" si="1"/>
        <v>1</v>
      </c>
      <c r="F27">
        <f t="shared" si="2"/>
        <v>0</v>
      </c>
      <c r="G27">
        <f t="shared" si="3"/>
        <v>18110.356066176471</v>
      </c>
    </row>
    <row r="28" spans="1:19" x14ac:dyDescent="0.25">
      <c r="A28" s="1">
        <v>42582</v>
      </c>
      <c r="B28">
        <v>16168</v>
      </c>
      <c r="C28">
        <v>27</v>
      </c>
      <c r="D28">
        <f t="shared" si="0"/>
        <v>0</v>
      </c>
      <c r="E28">
        <f t="shared" si="1"/>
        <v>0</v>
      </c>
      <c r="F28">
        <f t="shared" si="2"/>
        <v>1</v>
      </c>
      <c r="G28">
        <f t="shared" si="3"/>
        <v>18740.668566176471</v>
      </c>
    </row>
    <row r="29" spans="1:19" x14ac:dyDescent="0.25">
      <c r="A29" s="1">
        <v>42674</v>
      </c>
      <c r="B29">
        <v>16441</v>
      </c>
      <c r="C29">
        <v>28</v>
      </c>
      <c r="D29">
        <f t="shared" si="0"/>
        <v>0</v>
      </c>
      <c r="E29">
        <f t="shared" si="1"/>
        <v>0</v>
      </c>
      <c r="F29">
        <f t="shared" si="2"/>
        <v>0</v>
      </c>
      <c r="G29">
        <f t="shared" si="3"/>
        <v>18945.731066176471</v>
      </c>
    </row>
    <row r="30" spans="1:19" x14ac:dyDescent="0.25">
      <c r="A30" s="1">
        <v>42766</v>
      </c>
      <c r="B30">
        <v>20690</v>
      </c>
      <c r="C30">
        <v>29</v>
      </c>
      <c r="D30">
        <f t="shared" si="0"/>
        <v>1</v>
      </c>
      <c r="E30">
        <f t="shared" si="1"/>
        <v>0</v>
      </c>
      <c r="F30">
        <f t="shared" si="2"/>
        <v>0</v>
      </c>
      <c r="G30">
        <f t="shared" si="3"/>
        <v>24160.077022058824</v>
      </c>
    </row>
    <row r="31" spans="1:19" x14ac:dyDescent="0.25">
      <c r="A31" s="1">
        <v>42855</v>
      </c>
      <c r="B31">
        <v>16223</v>
      </c>
      <c r="C31">
        <v>30</v>
      </c>
      <c r="D31">
        <f t="shared" si="0"/>
        <v>0</v>
      </c>
      <c r="E31">
        <f t="shared" si="1"/>
        <v>1</v>
      </c>
      <c r="F31">
        <f t="shared" si="2"/>
        <v>0</v>
      </c>
      <c r="G31">
        <f t="shared" si="3"/>
        <v>18882.577022058824</v>
      </c>
    </row>
    <row r="32" spans="1:19" x14ac:dyDescent="0.25">
      <c r="A32" s="1">
        <v>42947</v>
      </c>
      <c r="B32">
        <v>16634</v>
      </c>
      <c r="C32">
        <v>31</v>
      </c>
      <c r="D32">
        <f t="shared" si="0"/>
        <v>0</v>
      </c>
      <c r="E32">
        <f t="shared" si="1"/>
        <v>0</v>
      </c>
      <c r="F32">
        <f t="shared" si="2"/>
        <v>1</v>
      </c>
      <c r="G32">
        <f t="shared" si="3"/>
        <v>19512.889522058824</v>
      </c>
    </row>
    <row r="33" spans="1:7" x14ac:dyDescent="0.25">
      <c r="A33" s="1">
        <v>43039</v>
      </c>
      <c r="B33">
        <v>16874</v>
      </c>
      <c r="C33">
        <v>32</v>
      </c>
      <c r="D33">
        <f t="shared" si="0"/>
        <v>0</v>
      </c>
      <c r="E33">
        <f t="shared" si="1"/>
        <v>0</v>
      </c>
      <c r="F33">
        <f t="shared" si="2"/>
        <v>0</v>
      </c>
      <c r="G33">
        <f t="shared" si="3"/>
        <v>19717.952022058824</v>
      </c>
    </row>
    <row r="34" spans="1:7" x14ac:dyDescent="0.25">
      <c r="A34" s="1">
        <v>43131</v>
      </c>
      <c r="B34">
        <v>22983</v>
      </c>
      <c r="C34">
        <v>33</v>
      </c>
      <c r="D34">
        <f t="shared" si="0"/>
        <v>1</v>
      </c>
      <c r="E34">
        <f t="shared" si="1"/>
        <v>0</v>
      </c>
      <c r="F34">
        <f t="shared" si="2"/>
        <v>0</v>
      </c>
      <c r="G34">
        <f t="shared" si="3"/>
        <v>24932.297977941176</v>
      </c>
    </row>
    <row r="35" spans="1:7" x14ac:dyDescent="0.25">
      <c r="A35" s="1">
        <v>43220</v>
      </c>
      <c r="B35">
        <v>16781</v>
      </c>
      <c r="C35">
        <v>34</v>
      </c>
      <c r="D35">
        <f t="shared" si="0"/>
        <v>0</v>
      </c>
      <c r="E35">
        <f t="shared" si="1"/>
        <v>1</v>
      </c>
      <c r="F35">
        <f t="shared" si="2"/>
        <v>0</v>
      </c>
      <c r="G35">
        <f t="shared" si="3"/>
        <v>19654.797977941176</v>
      </c>
    </row>
    <row r="36" spans="1:7" x14ac:dyDescent="0.25">
      <c r="A36" s="1">
        <v>43312</v>
      </c>
      <c r="B36">
        <v>17777</v>
      </c>
      <c r="C36">
        <v>35</v>
      </c>
      <c r="D36">
        <f t="shared" si="0"/>
        <v>0</v>
      </c>
      <c r="E36">
        <f t="shared" si="1"/>
        <v>0</v>
      </c>
      <c r="F36">
        <f t="shared" si="2"/>
        <v>1</v>
      </c>
      <c r="G36">
        <f t="shared" si="3"/>
        <v>20285.110477941176</v>
      </c>
    </row>
    <row r="37" spans="1:7" x14ac:dyDescent="0.25">
      <c r="A37" s="1">
        <v>43404</v>
      </c>
      <c r="B37">
        <v>17821</v>
      </c>
      <c r="C37">
        <v>36</v>
      </c>
      <c r="D37">
        <f t="shared" si="0"/>
        <v>0</v>
      </c>
      <c r="E37">
        <f t="shared" si="1"/>
        <v>0</v>
      </c>
      <c r="F37">
        <f t="shared" si="2"/>
        <v>0</v>
      </c>
      <c r="G37">
        <f t="shared" si="3"/>
        <v>20490.172977941176</v>
      </c>
    </row>
    <row r="38" spans="1:7" x14ac:dyDescent="0.25">
      <c r="A38" s="1">
        <v>43496</v>
      </c>
      <c r="B38">
        <v>22977</v>
      </c>
      <c r="C38">
        <v>37</v>
      </c>
      <c r="D38">
        <f t="shared" si="0"/>
        <v>1</v>
      </c>
      <c r="E38">
        <f t="shared" si="1"/>
        <v>0</v>
      </c>
      <c r="F38">
        <f t="shared" si="2"/>
        <v>0</v>
      </c>
      <c r="G38">
        <f t="shared" si="3"/>
        <v>25704.518933823532</v>
      </c>
    </row>
    <row r="39" spans="1:7" x14ac:dyDescent="0.25">
      <c r="A39" s="1">
        <v>43585</v>
      </c>
      <c r="B39">
        <v>17627</v>
      </c>
      <c r="C39">
        <v>38</v>
      </c>
      <c r="D39">
        <f t="shared" si="0"/>
        <v>0</v>
      </c>
      <c r="E39">
        <f t="shared" si="1"/>
        <v>1</v>
      </c>
      <c r="F39">
        <f t="shared" si="2"/>
        <v>0</v>
      </c>
      <c r="G39">
        <f t="shared" si="3"/>
        <v>20427.018933823529</v>
      </c>
    </row>
    <row r="40" spans="1:7" x14ac:dyDescent="0.25">
      <c r="A40" s="1">
        <v>43677</v>
      </c>
      <c r="B40">
        <v>18422</v>
      </c>
      <c r="C40">
        <v>39</v>
      </c>
      <c r="D40">
        <f t="shared" si="0"/>
        <v>0</v>
      </c>
      <c r="E40">
        <f t="shared" si="1"/>
        <v>0</v>
      </c>
      <c r="F40">
        <f t="shared" si="2"/>
        <v>1</v>
      </c>
      <c r="G40">
        <f t="shared" si="3"/>
        <v>21057.331433823532</v>
      </c>
    </row>
    <row r="41" spans="1:7" x14ac:dyDescent="0.25">
      <c r="A41" s="1">
        <v>43769</v>
      </c>
      <c r="B41">
        <v>18664</v>
      </c>
      <c r="C41">
        <v>40</v>
      </c>
      <c r="D41">
        <f t="shared" si="0"/>
        <v>0</v>
      </c>
      <c r="E41">
        <f t="shared" si="1"/>
        <v>0</v>
      </c>
      <c r="F41">
        <f t="shared" si="2"/>
        <v>0</v>
      </c>
      <c r="G41">
        <f t="shared" si="3"/>
        <v>21262.393933823529</v>
      </c>
    </row>
    <row r="42" spans="1:7" x14ac:dyDescent="0.25">
      <c r="A42" s="1">
        <v>43861</v>
      </c>
      <c r="B42">
        <v>23399</v>
      </c>
      <c r="C42">
        <v>41</v>
      </c>
      <c r="D42">
        <f t="shared" si="0"/>
        <v>1</v>
      </c>
      <c r="E42">
        <f t="shared" si="1"/>
        <v>0</v>
      </c>
      <c r="F42">
        <f t="shared" si="2"/>
        <v>0</v>
      </c>
      <c r="G42">
        <f t="shared" si="3"/>
        <v>26476.739889705885</v>
      </c>
    </row>
    <row r="43" spans="1:7" x14ac:dyDescent="0.25">
      <c r="A43" s="1">
        <v>43951</v>
      </c>
      <c r="B43">
        <v>19615</v>
      </c>
      <c r="C43">
        <v>42</v>
      </c>
      <c r="D43">
        <f t="shared" si="0"/>
        <v>0</v>
      </c>
      <c r="E43">
        <f t="shared" si="1"/>
        <v>1</v>
      </c>
      <c r="F43">
        <f t="shared" si="2"/>
        <v>0</v>
      </c>
      <c r="G43">
        <f t="shared" si="3"/>
        <v>21199.239889705885</v>
      </c>
    </row>
    <row r="44" spans="1:7" x14ac:dyDescent="0.25">
      <c r="A44" s="1">
        <v>44043</v>
      </c>
      <c r="B44">
        <v>22975</v>
      </c>
      <c r="C44">
        <v>43</v>
      </c>
      <c r="D44">
        <f t="shared" si="0"/>
        <v>0</v>
      </c>
      <c r="E44">
        <f t="shared" si="1"/>
        <v>0</v>
      </c>
      <c r="F44">
        <f t="shared" si="2"/>
        <v>1</v>
      </c>
      <c r="G44">
        <f t="shared" si="3"/>
        <v>21829.552389705885</v>
      </c>
    </row>
    <row r="45" spans="1:7" x14ac:dyDescent="0.25">
      <c r="A45" s="1">
        <v>44135</v>
      </c>
      <c r="B45">
        <v>22632</v>
      </c>
      <c r="C45">
        <v>44</v>
      </c>
      <c r="D45">
        <f t="shared" si="0"/>
        <v>0</v>
      </c>
      <c r="E45">
        <f t="shared" si="1"/>
        <v>0</v>
      </c>
      <c r="F45">
        <f t="shared" si="2"/>
        <v>0</v>
      </c>
      <c r="G45">
        <f t="shared" si="3"/>
        <v>22034.614889705881</v>
      </c>
    </row>
    <row r="46" spans="1:7" x14ac:dyDescent="0.25">
      <c r="A46" s="1">
        <v>44227</v>
      </c>
      <c r="B46">
        <v>28339</v>
      </c>
      <c r="C46">
        <v>45</v>
      </c>
      <c r="D46">
        <f t="shared" si="0"/>
        <v>1</v>
      </c>
      <c r="E46">
        <f t="shared" si="1"/>
        <v>0</v>
      </c>
      <c r="F46">
        <f t="shared" si="2"/>
        <v>0</v>
      </c>
      <c r="G46">
        <f t="shared" si="3"/>
        <v>27248.960845588237</v>
      </c>
    </row>
    <row r="47" spans="1:7" x14ac:dyDescent="0.25">
      <c r="A47" s="1">
        <v>44316</v>
      </c>
      <c r="B47">
        <v>24197</v>
      </c>
      <c r="C47">
        <v>46</v>
      </c>
      <c r="D47">
        <f t="shared" si="0"/>
        <v>0</v>
      </c>
      <c r="E47">
        <f t="shared" si="1"/>
        <v>1</v>
      </c>
      <c r="F47">
        <f t="shared" si="2"/>
        <v>0</v>
      </c>
      <c r="G47">
        <f t="shared" si="3"/>
        <v>21971.460845588237</v>
      </c>
    </row>
    <row r="48" spans="1:7" x14ac:dyDescent="0.25">
      <c r="A48" s="1">
        <v>44408</v>
      </c>
      <c r="B48">
        <v>25160</v>
      </c>
      <c r="C48">
        <v>47</v>
      </c>
      <c r="D48">
        <f t="shared" si="0"/>
        <v>0</v>
      </c>
      <c r="E48">
        <f t="shared" si="1"/>
        <v>0</v>
      </c>
      <c r="F48">
        <f t="shared" si="2"/>
        <v>1</v>
      </c>
      <c r="G48">
        <f t="shared" si="3"/>
        <v>22601.773345588237</v>
      </c>
    </row>
    <row r="49" spans="1:7" x14ac:dyDescent="0.25">
      <c r="A49" s="1">
        <v>44500</v>
      </c>
      <c r="B49">
        <v>25652</v>
      </c>
      <c r="C49">
        <v>48</v>
      </c>
      <c r="D49">
        <f t="shared" si="0"/>
        <v>0</v>
      </c>
      <c r="E49">
        <f t="shared" si="1"/>
        <v>0</v>
      </c>
      <c r="F49">
        <f t="shared" si="2"/>
        <v>0</v>
      </c>
      <c r="G49">
        <f t="shared" si="3"/>
        <v>22806.835845588237</v>
      </c>
    </row>
    <row r="50" spans="1:7" x14ac:dyDescent="0.25">
      <c r="A50" s="1">
        <v>44592</v>
      </c>
      <c r="B50">
        <v>30996</v>
      </c>
      <c r="C50">
        <v>49</v>
      </c>
      <c r="D50">
        <f t="shared" si="0"/>
        <v>1</v>
      </c>
      <c r="E50">
        <f t="shared" si="1"/>
        <v>0</v>
      </c>
      <c r="F50">
        <f t="shared" si="2"/>
        <v>0</v>
      </c>
      <c r="G50">
        <f t="shared" si="3"/>
        <v>28021.18180147059</v>
      </c>
    </row>
    <row r="51" spans="1:7" x14ac:dyDescent="0.25">
      <c r="A51" s="1">
        <v>44681</v>
      </c>
      <c r="B51">
        <v>25170</v>
      </c>
      <c r="C51">
        <v>50</v>
      </c>
      <c r="D51">
        <f t="shared" si="0"/>
        <v>0</v>
      </c>
      <c r="E51">
        <f t="shared" si="1"/>
        <v>1</v>
      </c>
      <c r="F51">
        <f t="shared" si="2"/>
        <v>0</v>
      </c>
      <c r="G51">
        <f t="shared" si="3"/>
        <v>22743.68180147059</v>
      </c>
    </row>
    <row r="52" spans="1:7" x14ac:dyDescent="0.25">
      <c r="A52" s="1">
        <v>44773</v>
      </c>
      <c r="B52">
        <v>26037</v>
      </c>
      <c r="C52">
        <v>51</v>
      </c>
      <c r="D52">
        <f t="shared" si="0"/>
        <v>0</v>
      </c>
      <c r="E52">
        <f t="shared" si="1"/>
        <v>0</v>
      </c>
      <c r="F52">
        <f t="shared" si="2"/>
        <v>1</v>
      </c>
      <c r="G52">
        <f t="shared" si="3"/>
        <v>23373.99430147059</v>
      </c>
    </row>
    <row r="53" spans="1:7" x14ac:dyDescent="0.25">
      <c r="A53" s="1">
        <v>44865</v>
      </c>
      <c r="B53">
        <v>26518</v>
      </c>
      <c r="C53">
        <v>52</v>
      </c>
      <c r="D53">
        <f t="shared" si="0"/>
        <v>0</v>
      </c>
      <c r="E53">
        <f t="shared" si="1"/>
        <v>0</v>
      </c>
      <c r="F53">
        <f t="shared" si="2"/>
        <v>0</v>
      </c>
      <c r="G53">
        <f t="shared" si="3"/>
        <v>23579.05680147059</v>
      </c>
    </row>
    <row r="54" spans="1:7" x14ac:dyDescent="0.25">
      <c r="A54" s="1">
        <v>44957</v>
      </c>
      <c r="B54">
        <v>31395</v>
      </c>
      <c r="C54">
        <v>53</v>
      </c>
      <c r="D54">
        <f t="shared" si="0"/>
        <v>1</v>
      </c>
      <c r="E54">
        <f t="shared" si="1"/>
        <v>0</v>
      </c>
      <c r="F54">
        <f t="shared" si="2"/>
        <v>0</v>
      </c>
      <c r="G54">
        <f t="shared" si="3"/>
        <v>28793.402757352942</v>
      </c>
    </row>
    <row r="55" spans="1:7" x14ac:dyDescent="0.25">
      <c r="A55" s="1">
        <v>45046</v>
      </c>
      <c r="B55">
        <v>25322</v>
      </c>
      <c r="C55">
        <v>54</v>
      </c>
      <c r="D55">
        <f t="shared" si="0"/>
        <v>0</v>
      </c>
      <c r="E55">
        <f t="shared" si="1"/>
        <v>1</v>
      </c>
      <c r="F55">
        <f t="shared" si="2"/>
        <v>0</v>
      </c>
      <c r="G55">
        <f t="shared" si="3"/>
        <v>23515.902757352942</v>
      </c>
    </row>
    <row r="56" spans="1:7" x14ac:dyDescent="0.25">
      <c r="A56" s="1">
        <v>45138</v>
      </c>
      <c r="B56">
        <v>24773</v>
      </c>
      <c r="C56">
        <v>55</v>
      </c>
      <c r="D56">
        <f t="shared" si="0"/>
        <v>0</v>
      </c>
      <c r="E56">
        <f t="shared" si="1"/>
        <v>0</v>
      </c>
      <c r="F56">
        <f t="shared" si="2"/>
        <v>1</v>
      </c>
      <c r="G56">
        <f t="shared" si="3"/>
        <v>24146.215257352942</v>
      </c>
    </row>
    <row r="57" spans="1:7" x14ac:dyDescent="0.25">
      <c r="A57" s="1">
        <v>45230</v>
      </c>
      <c r="B57">
        <v>25398</v>
      </c>
      <c r="C57">
        <v>56</v>
      </c>
      <c r="D57">
        <f t="shared" si="0"/>
        <v>0</v>
      </c>
      <c r="E57">
        <f t="shared" si="1"/>
        <v>0</v>
      </c>
      <c r="F57">
        <f t="shared" si="2"/>
        <v>0</v>
      </c>
      <c r="G57">
        <f t="shared" si="3"/>
        <v>24351.277757352942</v>
      </c>
    </row>
    <row r="58" spans="1:7" x14ac:dyDescent="0.25">
      <c r="A58" s="1">
        <v>45322</v>
      </c>
      <c r="B58">
        <v>31919</v>
      </c>
      <c r="C58">
        <v>57</v>
      </c>
      <c r="D58">
        <f t="shared" si="0"/>
        <v>1</v>
      </c>
      <c r="E58">
        <f t="shared" si="1"/>
        <v>0</v>
      </c>
      <c r="F58">
        <f t="shared" si="2"/>
        <v>0</v>
      </c>
      <c r="G58">
        <f t="shared" si="3"/>
        <v>29565.623713235294</v>
      </c>
    </row>
    <row r="59" spans="1:7" x14ac:dyDescent="0.25">
      <c r="A59" s="1">
        <v>45412</v>
      </c>
      <c r="B59">
        <v>24531</v>
      </c>
      <c r="C59">
        <v>58</v>
      </c>
      <c r="D59">
        <f t="shared" si="0"/>
        <v>0</v>
      </c>
      <c r="E59">
        <f t="shared" si="1"/>
        <v>1</v>
      </c>
      <c r="F59">
        <f t="shared" si="2"/>
        <v>0</v>
      </c>
      <c r="G59">
        <f t="shared" si="3"/>
        <v>24288.123713235298</v>
      </c>
    </row>
    <row r="60" spans="1:7" x14ac:dyDescent="0.25">
      <c r="A60" s="1">
        <v>45504</v>
      </c>
      <c r="B60">
        <v>25452</v>
      </c>
      <c r="C60">
        <v>59</v>
      </c>
      <c r="D60">
        <f t="shared" si="0"/>
        <v>0</v>
      </c>
      <c r="E60">
        <f t="shared" si="1"/>
        <v>0</v>
      </c>
      <c r="F60">
        <f t="shared" si="2"/>
        <v>1</v>
      </c>
      <c r="G60">
        <f t="shared" si="3"/>
        <v>24918.436213235294</v>
      </c>
    </row>
    <row r="61" spans="1:7" x14ac:dyDescent="0.25">
      <c r="A61" s="1">
        <v>45596</v>
      </c>
      <c r="B61">
        <v>25668</v>
      </c>
      <c r="C61">
        <v>60</v>
      </c>
      <c r="D61">
        <f t="shared" si="0"/>
        <v>0</v>
      </c>
      <c r="E61">
        <f t="shared" si="1"/>
        <v>0</v>
      </c>
      <c r="F61">
        <f t="shared" si="2"/>
        <v>0</v>
      </c>
      <c r="G61">
        <f t="shared" si="3"/>
        <v>25123.498713235298</v>
      </c>
    </row>
    <row r="62" spans="1:7" x14ac:dyDescent="0.25">
      <c r="A62" s="1">
        <v>45688</v>
      </c>
      <c r="B62">
        <v>30915</v>
      </c>
      <c r="C62">
        <v>61</v>
      </c>
      <c r="D62">
        <f t="shared" si="0"/>
        <v>1</v>
      </c>
      <c r="E62">
        <f t="shared" si="1"/>
        <v>0</v>
      </c>
      <c r="F62">
        <f t="shared" si="2"/>
        <v>0</v>
      </c>
      <c r="G62">
        <f t="shared" si="3"/>
        <v>30337.844669117647</v>
      </c>
    </row>
    <row r="63" spans="1:7" x14ac:dyDescent="0.25">
      <c r="A63" s="1">
        <v>45777</v>
      </c>
      <c r="B63">
        <v>23846</v>
      </c>
      <c r="C63">
        <v>62</v>
      </c>
      <c r="D63">
        <f t="shared" si="0"/>
        <v>0</v>
      </c>
      <c r="E63">
        <f t="shared" si="1"/>
        <v>1</v>
      </c>
      <c r="F63">
        <f t="shared" si="2"/>
        <v>0</v>
      </c>
      <c r="G63">
        <f t="shared" si="3"/>
        <v>25060.34466911765</v>
      </c>
    </row>
    <row r="64" spans="1:7" x14ac:dyDescent="0.25">
      <c r="A64" s="1">
        <v>45869</v>
      </c>
      <c r="B64">
        <v>25211</v>
      </c>
      <c r="C64">
        <v>63</v>
      </c>
      <c r="D64">
        <f t="shared" si="0"/>
        <v>0</v>
      </c>
      <c r="E64">
        <f t="shared" si="1"/>
        <v>0</v>
      </c>
      <c r="F64">
        <f t="shared" si="2"/>
        <v>1</v>
      </c>
      <c r="G64">
        <f t="shared" si="3"/>
        <v>25690.657169117647</v>
      </c>
    </row>
    <row r="65" spans="1:7" x14ac:dyDescent="0.25">
      <c r="A65" s="1">
        <v>45961</v>
      </c>
      <c r="B65">
        <v>25270</v>
      </c>
      <c r="C65">
        <v>64</v>
      </c>
      <c r="D65">
        <f t="shared" si="0"/>
        <v>0</v>
      </c>
      <c r="E65">
        <f t="shared" si="1"/>
        <v>0</v>
      </c>
      <c r="F65">
        <f t="shared" si="2"/>
        <v>0</v>
      </c>
      <c r="G65">
        <f t="shared" si="3"/>
        <v>25895.71966911765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3CFE7-6C1F-481A-87F4-58F848988DCF}">
  <dimension ref="A1:M69"/>
  <sheetViews>
    <sheetView tabSelected="1" workbookViewId="0">
      <selection activeCell="J23" sqref="J23"/>
    </sheetView>
  </sheetViews>
  <sheetFormatPr defaultRowHeight="15" x14ac:dyDescent="0.25"/>
  <cols>
    <col min="1" max="1" width="10.7109375" bestFit="1" customWidth="1"/>
  </cols>
  <sheetData>
    <row r="1" spans="1:13" x14ac:dyDescent="0.25">
      <c r="A1" t="s">
        <v>0</v>
      </c>
      <c r="B1" t="s">
        <v>2</v>
      </c>
      <c r="C1" t="s">
        <v>37</v>
      </c>
      <c r="D1" t="s">
        <v>38</v>
      </c>
      <c r="E1" t="s">
        <v>39</v>
      </c>
      <c r="F1" t="s">
        <v>40</v>
      </c>
      <c r="I1" t="s">
        <v>41</v>
      </c>
      <c r="J1">
        <v>0.7343799774187515</v>
      </c>
      <c r="M1" t="s">
        <v>7</v>
      </c>
    </row>
    <row r="2" spans="1:13" x14ac:dyDescent="0.25">
      <c r="A2" s="1">
        <v>40209</v>
      </c>
      <c r="B2">
        <v>20181</v>
      </c>
      <c r="E2">
        <f>B2/$C$5</f>
        <v>1.2064564340158421</v>
      </c>
      <c r="I2" t="s">
        <v>42</v>
      </c>
      <c r="J2">
        <v>1.5575088137395596E-2</v>
      </c>
    </row>
    <row r="3" spans="1:13" x14ac:dyDescent="0.25">
      <c r="A3" s="1">
        <v>40298</v>
      </c>
      <c r="B3">
        <v>15593</v>
      </c>
      <c r="E3">
        <f t="shared" ref="E3:E5" si="0">B3/$C$5</f>
        <v>0.93217755193543561</v>
      </c>
      <c r="I3" t="s">
        <v>43</v>
      </c>
      <c r="J3">
        <v>0.8532472958481353</v>
      </c>
    </row>
    <row r="4" spans="1:13" x14ac:dyDescent="0.25">
      <c r="A4" s="1">
        <v>40390</v>
      </c>
      <c r="B4">
        <v>15531</v>
      </c>
      <c r="E4">
        <f t="shared" si="0"/>
        <v>0.92847108055597072</v>
      </c>
      <c r="I4" t="s">
        <v>44</v>
      </c>
      <c r="J4">
        <f>SUMXMY2($B$6:$B$65,$F$6:$F$65)/COUNT(F6:F65)</f>
        <v>650612.38737793488</v>
      </c>
    </row>
    <row r="5" spans="1:13" x14ac:dyDescent="0.25">
      <c r="A5" s="1">
        <v>40482</v>
      </c>
      <c r="B5">
        <v>15605</v>
      </c>
      <c r="C5">
        <f>AVERAGE(B2:B5)</f>
        <v>16727.5</v>
      </c>
      <c r="D5">
        <v>0</v>
      </c>
      <c r="E5">
        <f t="shared" si="0"/>
        <v>0.93289493349275143</v>
      </c>
    </row>
    <row r="6" spans="1:13" x14ac:dyDescent="0.25">
      <c r="A6" s="1">
        <v>40574</v>
      </c>
      <c r="B6">
        <v>20661</v>
      </c>
      <c r="C6">
        <f>$J$1*(B6/E2)+(1-$J$1)*(C5+D5)</f>
        <v>17019.679957122571</v>
      </c>
      <c r="D6">
        <f>$J$2*(C6-C5)+(1-$J$2)*D5</f>
        <v>4.5507285841645109</v>
      </c>
      <c r="E6">
        <f>$J$3*(B6/C6)+(1-$J$3)*E2</f>
        <v>1.2128482693470317</v>
      </c>
      <c r="F6">
        <f>(C5+D5)*E2</f>
        <v>20181</v>
      </c>
    </row>
    <row r="7" spans="1:13" x14ac:dyDescent="0.25">
      <c r="A7" s="1">
        <v>40663</v>
      </c>
      <c r="B7">
        <v>15935</v>
      </c>
      <c r="C7">
        <f t="shared" ref="C7:C65" si="1">$J$1*(B7/E3)+(1-$J$1)*(C6+D6)</f>
        <v>17075.749064443622</v>
      </c>
      <c r="D7">
        <f t="shared" ref="D7:D65" si="2">$J$2*(C7-C6)+(1-$J$2)*D6</f>
        <v>5.3531318736872446</v>
      </c>
      <c r="E7">
        <f t="shared" ref="E7:E65" si="3">$J$3*(B7/C7)+(1-$J$3)*E3</f>
        <v>0.93304550445092105</v>
      </c>
      <c r="F7">
        <f t="shared" ref="F7:F65" si="4">(C6+D6)*E3</f>
        <v>15869.605684186226</v>
      </c>
    </row>
    <row r="8" spans="1:13" x14ac:dyDescent="0.25">
      <c r="A8" s="1">
        <v>40755</v>
      </c>
      <c r="B8">
        <v>16240</v>
      </c>
      <c r="C8">
        <f t="shared" si="1"/>
        <v>17382.211784238585</v>
      </c>
      <c r="D8">
        <f t="shared" si="2"/>
        <v>10.042940244575984</v>
      </c>
      <c r="E8">
        <f t="shared" si="3"/>
        <v>0.93343474976084329</v>
      </c>
      <c r="F8">
        <f t="shared" si="4"/>
        <v>15859.309413301695</v>
      </c>
    </row>
    <row r="9" spans="1:13" x14ac:dyDescent="0.25">
      <c r="A9" s="1">
        <v>40847</v>
      </c>
      <c r="B9">
        <v>16402</v>
      </c>
      <c r="C9">
        <f t="shared" si="1"/>
        <v>17531.474909856177</v>
      </c>
      <c r="D9">
        <f t="shared" si="2"/>
        <v>12.21130690226526</v>
      </c>
      <c r="E9">
        <f t="shared" si="3"/>
        <v>0.93518122387818026</v>
      </c>
      <c r="F9">
        <f t="shared" si="4"/>
        <v>16225.146314485712</v>
      </c>
    </row>
    <row r="10" spans="1:13" x14ac:dyDescent="0.25">
      <c r="A10" s="1">
        <v>40939</v>
      </c>
      <c r="B10">
        <v>21288</v>
      </c>
      <c r="C10">
        <f t="shared" si="1"/>
        <v>17549.844478055675</v>
      </c>
      <c r="D10">
        <f t="shared" si="2"/>
        <v>12.307222364742769</v>
      </c>
      <c r="E10">
        <f t="shared" si="3"/>
        <v>1.2129796121303229</v>
      </c>
      <c r="F10">
        <f t="shared" si="4"/>
        <v>21277.829465962848</v>
      </c>
    </row>
    <row r="11" spans="1:13" x14ac:dyDescent="0.25">
      <c r="A11" s="1">
        <v>41029</v>
      </c>
      <c r="B11">
        <v>16867</v>
      </c>
      <c r="C11">
        <f t="shared" si="1"/>
        <v>17940.510768844084</v>
      </c>
      <c r="D11">
        <f t="shared" si="2"/>
        <v>18.200198203024264</v>
      </c>
      <c r="E11">
        <f t="shared" si="3"/>
        <v>0.93911827778314738</v>
      </c>
      <c r="F11">
        <f t="shared" si="4"/>
        <v>16386.286692562371</v>
      </c>
    </row>
    <row r="12" spans="1:13" x14ac:dyDescent="0.25">
      <c r="A12" s="1">
        <v>41121</v>
      </c>
      <c r="B12">
        <v>16779</v>
      </c>
      <c r="C12">
        <f t="shared" si="1"/>
        <v>17971.074842798222</v>
      </c>
      <c r="D12">
        <f t="shared" si="2"/>
        <v>18.392766657567666</v>
      </c>
      <c r="E12">
        <f t="shared" si="3"/>
        <v>0.93363293871515163</v>
      </c>
      <c r="F12">
        <f t="shared" si="4"/>
        <v>16763.284877552927</v>
      </c>
    </row>
    <row r="13" spans="1:13" x14ac:dyDescent="0.25">
      <c r="A13" s="1">
        <v>41213</v>
      </c>
      <c r="B13">
        <v>16929</v>
      </c>
      <c r="C13">
        <f t="shared" si="1"/>
        <v>18072.38358806742</v>
      </c>
      <c r="D13">
        <f t="shared" si="2"/>
        <v>19.684190332442217</v>
      </c>
      <c r="E13">
        <f t="shared" si="3"/>
        <v>0.93650536256982975</v>
      </c>
      <c r="F13">
        <f t="shared" si="4"/>
        <v>16823.412335927747</v>
      </c>
    </row>
    <row r="14" spans="1:13" x14ac:dyDescent="0.25">
      <c r="A14" s="1">
        <v>41305</v>
      </c>
      <c r="B14">
        <v>22726</v>
      </c>
      <c r="C14">
        <f t="shared" si="1"/>
        <v>18564.725003159878</v>
      </c>
      <c r="D14">
        <f t="shared" si="2"/>
        <v>27.045868266856267</v>
      </c>
      <c r="E14">
        <f t="shared" si="3"/>
        <v>1.2225103425122912</v>
      </c>
      <c r="F14">
        <f t="shared" si="4"/>
        <v>21945.309356478978</v>
      </c>
    </row>
    <row r="15" spans="1:13" x14ac:dyDescent="0.25">
      <c r="A15" s="1">
        <v>41394</v>
      </c>
      <c r="B15">
        <v>16620</v>
      </c>
      <c r="C15">
        <f t="shared" si="1"/>
        <v>17935.000495699496</v>
      </c>
      <c r="D15">
        <f t="shared" si="2"/>
        <v>16.816611778874115</v>
      </c>
      <c r="E15">
        <f t="shared" si="3"/>
        <v>0.92850505311447695</v>
      </c>
      <c r="F15">
        <f t="shared" si="4"/>
        <v>17459.87184171316</v>
      </c>
    </row>
    <row r="16" spans="1:13" x14ac:dyDescent="0.25">
      <c r="A16" s="1">
        <v>41486</v>
      </c>
      <c r="B16">
        <v>16841</v>
      </c>
      <c r="C16">
        <f t="shared" si="1"/>
        <v>18015.209607848599</v>
      </c>
      <c r="D16">
        <f t="shared" si="2"/>
        <v>17.803955559390314</v>
      </c>
      <c r="E16">
        <f t="shared" si="3"/>
        <v>0.93464682589112857</v>
      </c>
      <c r="F16">
        <f t="shared" si="4"/>
        <v>16760.407761331964</v>
      </c>
    </row>
    <row r="17" spans="1:6" x14ac:dyDescent="0.25">
      <c r="A17" s="1">
        <v>41578</v>
      </c>
      <c r="B17">
        <v>16925</v>
      </c>
      <c r="C17">
        <f t="shared" si="1"/>
        <v>18062.016971592955</v>
      </c>
      <c r="D17">
        <f t="shared" si="2"/>
        <v>18.255686198156013</v>
      </c>
      <c r="E17">
        <f t="shared" si="3"/>
        <v>0.93696945871341697</v>
      </c>
      <c r="F17">
        <f t="shared" si="4"/>
        <v>16888.013905426054</v>
      </c>
    </row>
    <row r="18" spans="1:6" x14ac:dyDescent="0.25">
      <c r="A18" s="1">
        <v>41670</v>
      </c>
      <c r="B18">
        <v>20893</v>
      </c>
      <c r="C18">
        <f t="shared" si="1"/>
        <v>17353.215406770461</v>
      </c>
      <c r="D18">
        <f t="shared" si="2"/>
        <v>6.9317054325768392</v>
      </c>
      <c r="E18">
        <f t="shared" si="3"/>
        <v>1.2067031007123168</v>
      </c>
      <c r="F18">
        <f t="shared" si="4"/>
        <v>22103.320319591825</v>
      </c>
    </row>
    <row r="19" spans="1:6" x14ac:dyDescent="0.25">
      <c r="A19" s="1">
        <v>41759</v>
      </c>
      <c r="B19">
        <v>16657</v>
      </c>
      <c r="C19">
        <f t="shared" si="1"/>
        <v>17785.678394107006</v>
      </c>
      <c r="D19">
        <f t="shared" si="2"/>
        <v>13.559392653450072</v>
      </c>
      <c r="E19">
        <f t="shared" si="3"/>
        <v>0.9353608861226208</v>
      </c>
      <c r="F19">
        <f t="shared" si="4"/>
        <v>16118.984316491216</v>
      </c>
    </row>
    <row r="20" spans="1:6" x14ac:dyDescent="0.25">
      <c r="A20" s="1">
        <v>41851</v>
      </c>
      <c r="B20">
        <v>16957</v>
      </c>
      <c r="C20">
        <f t="shared" si="1"/>
        <v>18051.456226823568</v>
      </c>
      <c r="D20">
        <f t="shared" si="2"/>
        <v>17.487717087309459</v>
      </c>
      <c r="E20">
        <f t="shared" si="3"/>
        <v>0.93867702989859736</v>
      </c>
      <c r="F20">
        <f t="shared" si="4"/>
        <v>16636.001100677095</v>
      </c>
    </row>
    <row r="21" spans="1:6" x14ac:dyDescent="0.25">
      <c r="A21" s="1">
        <v>41943</v>
      </c>
      <c r="B21">
        <v>17253</v>
      </c>
      <c r="C21">
        <f t="shared" si="1"/>
        <v>18322.06747964954</v>
      </c>
      <c r="D21">
        <f t="shared" si="2"/>
        <v>21.430138466088344</v>
      </c>
      <c r="E21">
        <f t="shared" si="3"/>
        <v>0.94096428949185218</v>
      </c>
      <c r="F21">
        <f t="shared" si="4"/>
        <v>16930.048626649248</v>
      </c>
    </row>
    <row r="22" spans="1:6" x14ac:dyDescent="0.25">
      <c r="A22" s="1">
        <v>42035</v>
      </c>
      <c r="B22">
        <v>21751</v>
      </c>
      <c r="C22">
        <f t="shared" si="1"/>
        <v>18109.706826297013</v>
      </c>
      <c r="D22">
        <f t="shared" si="2"/>
        <v>17.788826277801903</v>
      </c>
      <c r="E22">
        <f t="shared" si="3"/>
        <v>1.2018954676494453</v>
      </c>
      <c r="F22">
        <f t="shared" si="4"/>
        <v>22135.155453689124</v>
      </c>
    </row>
    <row r="23" spans="1:6" x14ac:dyDescent="0.25">
      <c r="A23" s="1">
        <v>42124</v>
      </c>
      <c r="B23">
        <v>17119</v>
      </c>
      <c r="C23">
        <f t="shared" si="1"/>
        <v>18255.667828371035</v>
      </c>
      <c r="D23">
        <f t="shared" si="2"/>
        <v>19.785119212589791</v>
      </c>
      <c r="E23">
        <f t="shared" si="3"/>
        <v>0.93738758925781063</v>
      </c>
      <c r="F23">
        <f t="shared" si="4"/>
        <v>16955.750396776337</v>
      </c>
    </row>
    <row r="24" spans="1:6" x14ac:dyDescent="0.25">
      <c r="A24" s="1">
        <v>42216</v>
      </c>
      <c r="B24">
        <v>17427</v>
      </c>
      <c r="C24">
        <f t="shared" si="1"/>
        <v>18488.451124702879</v>
      </c>
      <c r="D24">
        <f t="shared" si="2"/>
        <v>23.10258459432676</v>
      </c>
      <c r="E24">
        <f t="shared" si="3"/>
        <v>0.94201441597704116</v>
      </c>
      <c r="F24">
        <f t="shared" si="4"/>
        <v>17154.747892889362</v>
      </c>
    </row>
    <row r="25" spans="1:6" x14ac:dyDescent="0.25">
      <c r="A25" s="1">
        <v>42308</v>
      </c>
      <c r="B25">
        <v>17613</v>
      </c>
      <c r="C25">
        <f t="shared" si="1"/>
        <v>18663.187480284483</v>
      </c>
      <c r="D25">
        <f t="shared" si="2"/>
        <v>25.464293942059271</v>
      </c>
      <c r="E25">
        <f t="shared" si="3"/>
        <v>0.94332367094435476</v>
      </c>
      <c r="F25">
        <f t="shared" si="4"/>
        <v>17418.710983459107</v>
      </c>
    </row>
    <row r="26" spans="1:6" x14ac:dyDescent="0.25">
      <c r="A26" s="1">
        <v>42400</v>
      </c>
      <c r="B26">
        <v>21626</v>
      </c>
      <c r="C26">
        <f t="shared" si="1"/>
        <v>18177.959199044733</v>
      </c>
      <c r="D26">
        <f t="shared" si="2"/>
        <v>17.510212072489068</v>
      </c>
      <c r="E26">
        <f t="shared" si="3"/>
        <v>1.1914747886184611</v>
      </c>
      <c r="F26">
        <f t="shared" si="4"/>
        <v>22461.805863921647</v>
      </c>
    </row>
    <row r="27" spans="1:6" x14ac:dyDescent="0.25">
      <c r="A27" s="1">
        <v>42490</v>
      </c>
      <c r="B27">
        <v>16196</v>
      </c>
      <c r="C27">
        <f t="shared" si="1"/>
        <v>17521.555059922324</v>
      </c>
      <c r="D27">
        <f t="shared" si="2"/>
        <v>7.013936655572758</v>
      </c>
      <c r="E27">
        <f t="shared" si="3"/>
        <v>0.92626089489067076</v>
      </c>
      <c r="F27">
        <f t="shared" si="4"/>
        <v>17056.207206701409</v>
      </c>
    </row>
    <row r="28" spans="1:6" x14ac:dyDescent="0.25">
      <c r="A28" s="1">
        <v>42582</v>
      </c>
      <c r="B28">
        <v>16168</v>
      </c>
      <c r="C28">
        <f t="shared" si="1"/>
        <v>17260.263490620426</v>
      </c>
      <c r="D28">
        <f t="shared" si="2"/>
        <v>2.8350547525366236</v>
      </c>
      <c r="E28">
        <f t="shared" si="3"/>
        <v>0.93749528826166117</v>
      </c>
      <c r="F28">
        <f t="shared" si="4"/>
        <v>16512.164686224598</v>
      </c>
    </row>
    <row r="29" spans="1:6" x14ac:dyDescent="0.25">
      <c r="A29" s="1">
        <v>42674</v>
      </c>
      <c r="B29">
        <v>16441</v>
      </c>
      <c r="C29">
        <f t="shared" si="1"/>
        <v>17384.786690274646</v>
      </c>
      <c r="D29">
        <f t="shared" si="2"/>
        <v>4.7303583346565192</v>
      </c>
      <c r="E29">
        <f t="shared" si="3"/>
        <v>0.94536143801007</v>
      </c>
      <c r="F29">
        <f t="shared" si="4"/>
        <v>16284.689491695373</v>
      </c>
    </row>
    <row r="30" spans="1:6" x14ac:dyDescent="0.25">
      <c r="A30" s="1">
        <v>42766</v>
      </c>
      <c r="B30">
        <v>20690</v>
      </c>
      <c r="C30">
        <f t="shared" si="1"/>
        <v>17371.537055713303</v>
      </c>
      <c r="D30">
        <f t="shared" si="2"/>
        <v>4.450318360591571</v>
      </c>
      <c r="E30">
        <f t="shared" si="3"/>
        <v>1.1910942041785695</v>
      </c>
      <c r="F30">
        <f t="shared" si="4"/>
        <v>20719.171149668891</v>
      </c>
    </row>
    <row r="31" spans="1:6" x14ac:dyDescent="0.25">
      <c r="A31" s="1">
        <v>42855</v>
      </c>
      <c r="B31">
        <v>16223</v>
      </c>
      <c r="C31">
        <f t="shared" si="1"/>
        <v>17477.711092872138</v>
      </c>
      <c r="D31">
        <f t="shared" si="2"/>
        <v>6.0346742465378558</v>
      </c>
      <c r="E31">
        <f t="shared" si="3"/>
        <v>0.92792463659925017</v>
      </c>
      <c r="F31">
        <f t="shared" si="4"/>
        <v>16094.697614718682</v>
      </c>
    </row>
    <row r="32" spans="1:6" x14ac:dyDescent="0.25">
      <c r="A32" s="1">
        <v>42947</v>
      </c>
      <c r="B32">
        <v>16634</v>
      </c>
      <c r="C32">
        <f t="shared" si="1"/>
        <v>17674.153413628665</v>
      </c>
      <c r="D32">
        <f t="shared" si="2"/>
        <v>9.0002901229649996</v>
      </c>
      <c r="E32">
        <f t="shared" si="3"/>
        <v>0.94061223772376168</v>
      </c>
      <c r="F32">
        <f t="shared" si="4"/>
        <v>16390.929277838521</v>
      </c>
    </row>
    <row r="33" spans="1:6" x14ac:dyDescent="0.25">
      <c r="A33" s="1">
        <v>43039</v>
      </c>
      <c r="B33">
        <v>16874</v>
      </c>
      <c r="C33">
        <f t="shared" si="1"/>
        <v>17805.137209719098</v>
      </c>
      <c r="D33">
        <f t="shared" si="2"/>
        <v>10.900193979716839</v>
      </c>
      <c r="E33">
        <f t="shared" si="3"/>
        <v>0.947360234472435</v>
      </c>
      <c r="F33">
        <f t="shared" si="4"/>
        <v>16716.971613931735</v>
      </c>
    </row>
    <row r="34" spans="1:6" x14ac:dyDescent="0.25">
      <c r="A34" s="1">
        <v>43131</v>
      </c>
      <c r="B34">
        <v>22983</v>
      </c>
      <c r="C34">
        <f t="shared" si="1"/>
        <v>18902.674185440599</v>
      </c>
      <c r="D34">
        <f t="shared" si="2"/>
        <v>27.824657628681031</v>
      </c>
      <c r="E34">
        <f t="shared" si="3"/>
        <v>1.2122253071574585</v>
      </c>
      <c r="F34">
        <f t="shared" si="4"/>
        <v>21220.578892974267</v>
      </c>
    </row>
    <row r="35" spans="1:6" x14ac:dyDescent="0.25">
      <c r="A35" s="1">
        <v>43220</v>
      </c>
      <c r="B35">
        <v>16781</v>
      </c>
      <c r="C35">
        <f t="shared" si="1"/>
        <v>18309.172214747123</v>
      </c>
      <c r="D35">
        <f t="shared" si="2"/>
        <v>18.147440630452593</v>
      </c>
      <c r="E35">
        <f t="shared" si="3"/>
        <v>0.91820659251414483</v>
      </c>
      <c r="F35">
        <f t="shared" si="4"/>
        <v>17566.076259597587</v>
      </c>
    </row>
    <row r="36" spans="1:6" x14ac:dyDescent="0.25">
      <c r="A36" s="1">
        <v>43312</v>
      </c>
      <c r="B36">
        <v>17777</v>
      </c>
      <c r="C36">
        <f t="shared" si="1"/>
        <v>18747.438598774723</v>
      </c>
      <c r="D36">
        <f t="shared" si="2"/>
        <v>24.690830202052673</v>
      </c>
      <c r="E36">
        <f t="shared" si="3"/>
        <v>0.9471173658035037</v>
      </c>
      <c r="F36">
        <f t="shared" si="4"/>
        <v>17238.90115252338</v>
      </c>
    </row>
    <row r="37" spans="1:6" x14ac:dyDescent="0.25">
      <c r="A37" s="1">
        <v>43404</v>
      </c>
      <c r="B37">
        <v>17821</v>
      </c>
      <c r="C37">
        <f t="shared" si="1"/>
        <v>18800.835374127724</v>
      </c>
      <c r="D37">
        <f t="shared" si="2"/>
        <v>25.137927827845942</v>
      </c>
      <c r="E37">
        <f t="shared" si="3"/>
        <v>0.94780663506011231</v>
      </c>
      <c r="F37">
        <f t="shared" si="4"/>
        <v>17783.968937382335</v>
      </c>
    </row>
    <row r="38" spans="1:6" x14ac:dyDescent="0.25">
      <c r="A38" s="1">
        <v>43496</v>
      </c>
      <c r="B38">
        <v>22977</v>
      </c>
      <c r="C38">
        <f t="shared" si="1"/>
        <v>18920.285260836179</v>
      </c>
      <c r="D38">
        <f t="shared" si="2"/>
        <v>26.606844899821855</v>
      </c>
      <c r="E38">
        <f t="shared" si="3"/>
        <v>1.2140901289428827</v>
      </c>
      <c r="F38">
        <f t="shared" si="4"/>
        <v>22821.321268501204</v>
      </c>
    </row>
    <row r="39" spans="1:6" x14ac:dyDescent="0.25">
      <c r="A39" s="1">
        <v>43585</v>
      </c>
      <c r="B39">
        <v>17627</v>
      </c>
      <c r="C39">
        <f t="shared" si="1"/>
        <v>19130.716732334928</v>
      </c>
      <c r="D39">
        <f t="shared" si="2"/>
        <v>29.469929660923974</v>
      </c>
      <c r="E39">
        <f t="shared" si="3"/>
        <v>0.92092946786365271</v>
      </c>
      <c r="F39">
        <f t="shared" si="4"/>
        <v>17397.161239141005</v>
      </c>
    </row>
    <row r="40" spans="1:6" x14ac:dyDescent="0.25">
      <c r="A40" s="1">
        <v>43677</v>
      </c>
      <c r="B40">
        <v>18422</v>
      </c>
      <c r="C40">
        <f t="shared" si="1"/>
        <v>19373.459599847869</v>
      </c>
      <c r="D40">
        <f t="shared" si="2"/>
        <v>32.791674465290434</v>
      </c>
      <c r="E40">
        <f t="shared" si="3"/>
        <v>0.9503350785582857</v>
      </c>
      <c r="F40">
        <f t="shared" si="4"/>
        <v>18146.945519612938</v>
      </c>
    </row>
    <row r="41" spans="1:6" x14ac:dyDescent="0.25">
      <c r="A41" s="1">
        <v>43769</v>
      </c>
      <c r="B41">
        <v>18664</v>
      </c>
      <c r="C41">
        <f t="shared" si="1"/>
        <v>19615.938054777202</v>
      </c>
      <c r="D41">
        <f t="shared" si="2"/>
        <v>36.057564552264608</v>
      </c>
      <c r="E41">
        <f t="shared" si="3"/>
        <v>0.95093340996126607</v>
      </c>
      <c r="F41">
        <f t="shared" si="4"/>
        <v>18393.373719437772</v>
      </c>
    </row>
    <row r="42" spans="1:6" x14ac:dyDescent="0.25">
      <c r="A42" s="1">
        <v>43861</v>
      </c>
      <c r="B42">
        <v>23399</v>
      </c>
      <c r="C42">
        <f t="shared" si="1"/>
        <v>19373.572615556433</v>
      </c>
      <c r="D42">
        <f t="shared" si="2"/>
        <v>31.721101729021193</v>
      </c>
      <c r="E42">
        <f t="shared" si="3"/>
        <v>1.2087054324408735</v>
      </c>
      <c r="F42">
        <f t="shared" si="4"/>
        <v>23859.293895456678</v>
      </c>
    </row>
    <row r="43" spans="1:6" x14ac:dyDescent="0.25">
      <c r="A43" s="1">
        <v>43951</v>
      </c>
      <c r="B43">
        <v>19615</v>
      </c>
      <c r="C43">
        <f t="shared" si="1"/>
        <v>20796.091989239572</v>
      </c>
      <c r="D43">
        <f t="shared" si="2"/>
        <v>53.382907396044061</v>
      </c>
      <c r="E43">
        <f t="shared" si="3"/>
        <v>0.93993691033373983</v>
      </c>
      <c r="F43">
        <f t="shared" si="4"/>
        <v>17870.906816797578</v>
      </c>
    </row>
    <row r="44" spans="1:6" x14ac:dyDescent="0.25">
      <c r="A44" s="1">
        <v>44043</v>
      </c>
      <c r="B44">
        <v>22975</v>
      </c>
      <c r="C44">
        <f t="shared" si="1"/>
        <v>23292.175835255715</v>
      </c>
      <c r="D44">
        <f t="shared" si="2"/>
        <v>91.42818980835105</v>
      </c>
      <c r="E44">
        <f t="shared" si="3"/>
        <v>0.98109264011147623</v>
      </c>
      <c r="F44">
        <f t="shared" si="4"/>
        <v>19813.987363793214</v>
      </c>
    </row>
    <row r="45" spans="1:6" x14ac:dyDescent="0.25">
      <c r="A45" s="1">
        <v>44135</v>
      </c>
      <c r="B45">
        <v>22632</v>
      </c>
      <c r="C45">
        <f t="shared" si="1"/>
        <v>23689.230731782329</v>
      </c>
      <c r="D45">
        <f t="shared" si="2"/>
        <v>96.188352702629942</v>
      </c>
      <c r="E45">
        <f t="shared" si="3"/>
        <v>0.95471962566313739</v>
      </c>
      <c r="F45">
        <f t="shared" si="4"/>
        <v>22236.250312738157</v>
      </c>
    </row>
    <row r="46" spans="1:6" x14ac:dyDescent="0.25">
      <c r="A46" s="1">
        <v>44227</v>
      </c>
      <c r="B46">
        <v>28339</v>
      </c>
      <c r="C46">
        <f t="shared" si="1"/>
        <v>23535.969633447894</v>
      </c>
      <c r="D46">
        <f t="shared" si="2"/>
        <v>92.30315551690272</v>
      </c>
      <c r="E46">
        <f t="shared" si="3"/>
        <v>1.2047518952017318</v>
      </c>
      <c r="F46">
        <f t="shared" si="4"/>
        <v>28749.565260299798</v>
      </c>
    </row>
    <row r="47" spans="1:6" x14ac:dyDescent="0.25">
      <c r="A47" s="1">
        <v>44316</v>
      </c>
      <c r="B47">
        <v>24197</v>
      </c>
      <c r="C47">
        <f t="shared" si="1"/>
        <v>25181.445588859991</v>
      </c>
      <c r="D47">
        <f t="shared" si="2"/>
        <v>116.49395876787587</v>
      </c>
      <c r="E47">
        <f t="shared" si="3"/>
        <v>0.95782865636761416</v>
      </c>
      <c r="F47">
        <f t="shared" si="4"/>
        <v>22209.08572178235</v>
      </c>
    </row>
    <row r="48" spans="1:6" x14ac:dyDescent="0.25">
      <c r="A48" s="1">
        <v>44408</v>
      </c>
      <c r="B48">
        <v>25160</v>
      </c>
      <c r="C48">
        <f t="shared" si="1"/>
        <v>25552.723405237812</v>
      </c>
      <c r="D48">
        <f t="shared" si="2"/>
        <v>120.4622398061364</v>
      </c>
      <c r="E48">
        <f t="shared" si="3"/>
        <v>0.98411161593415386</v>
      </c>
      <c r="F48">
        <f t="shared" si="4"/>
        <v>24819.622300162748</v>
      </c>
    </row>
    <row r="49" spans="1:6" x14ac:dyDescent="0.25">
      <c r="A49" s="1">
        <v>44500</v>
      </c>
      <c r="B49">
        <v>25652</v>
      </c>
      <c r="C49">
        <f t="shared" si="1"/>
        <v>26551.089600783274</v>
      </c>
      <c r="D49">
        <f t="shared" si="2"/>
        <v>134.13567129294464</v>
      </c>
      <c r="E49">
        <f t="shared" si="3"/>
        <v>0.96446178907878954</v>
      </c>
      <c r="F49">
        <f t="shared" si="4"/>
        <v>24510.694188616591</v>
      </c>
    </row>
    <row r="50" spans="1:6" x14ac:dyDescent="0.25">
      <c r="A50" s="1">
        <v>44592</v>
      </c>
      <c r="B50">
        <v>30996</v>
      </c>
      <c r="C50">
        <f t="shared" si="1"/>
        <v>25982.345513267785</v>
      </c>
      <c r="D50">
        <f t="shared" si="2"/>
        <v>123.18825709951193</v>
      </c>
      <c r="E50">
        <f t="shared" si="3"/>
        <v>1.1946938124664155</v>
      </c>
      <c r="F50">
        <f t="shared" si="4"/>
        <v>32149.075720418972</v>
      </c>
    </row>
    <row r="51" spans="1:6" x14ac:dyDescent="0.25">
      <c r="A51" s="1">
        <v>44681</v>
      </c>
      <c r="B51">
        <v>25170</v>
      </c>
      <c r="C51">
        <f t="shared" si="1"/>
        <v>26232.326426630807</v>
      </c>
      <c r="D51">
        <f t="shared" si="2"/>
        <v>125.1630638959906</v>
      </c>
      <c r="E51">
        <f t="shared" si="3"/>
        <v>0.95925741879479354</v>
      </c>
      <c r="F51">
        <f t="shared" si="4"/>
        <v>25004.628335030284</v>
      </c>
    </row>
    <row r="52" spans="1:6" x14ac:dyDescent="0.25">
      <c r="A52" s="1">
        <v>44773</v>
      </c>
      <c r="B52">
        <v>26037</v>
      </c>
      <c r="C52">
        <f t="shared" si="1"/>
        <v>26430.835898127305</v>
      </c>
      <c r="D52">
        <f t="shared" si="2"/>
        <v>126.30544065892984</v>
      </c>
      <c r="E52">
        <f t="shared" si="3"/>
        <v>0.9849544211403678</v>
      </c>
      <c r="F52">
        <f t="shared" si="4"/>
        <v>25938.711574489804</v>
      </c>
    </row>
    <row r="53" spans="1:6" x14ac:dyDescent="0.25">
      <c r="A53" s="1">
        <v>44865</v>
      </c>
      <c r="B53">
        <v>26518</v>
      </c>
      <c r="C53">
        <f t="shared" si="1"/>
        <v>27245.979701584143</v>
      </c>
      <c r="D53">
        <f t="shared" si="2"/>
        <v>137.03415887192654</v>
      </c>
      <c r="E53">
        <f t="shared" si="3"/>
        <v>0.97198693326238339</v>
      </c>
      <c r="F53">
        <f t="shared" si="4"/>
        <v>25613.34804842405</v>
      </c>
    </row>
    <row r="54" spans="1:6" x14ac:dyDescent="0.25">
      <c r="A54" s="1">
        <v>44957</v>
      </c>
      <c r="B54">
        <v>31395</v>
      </c>
      <c r="C54">
        <f t="shared" si="1"/>
        <v>26572.027694495984</v>
      </c>
      <c r="D54">
        <f t="shared" si="2"/>
        <v>124.40297785888967</v>
      </c>
      <c r="E54">
        <f t="shared" si="3"/>
        <v>1.1834410211141735</v>
      </c>
      <c r="F54">
        <f t="shared" si="4"/>
        <v>32714.317225768962</v>
      </c>
    </row>
    <row r="55" spans="1:6" x14ac:dyDescent="0.25">
      <c r="A55" s="1">
        <v>45046</v>
      </c>
      <c r="B55">
        <v>25322</v>
      </c>
      <c r="C55">
        <f t="shared" si="1"/>
        <v>26476.903723081759</v>
      </c>
      <c r="D55">
        <f t="shared" si="2"/>
        <v>120.98382627542733</v>
      </c>
      <c r="E55">
        <f t="shared" si="3"/>
        <v>0.95680287539788289</v>
      </c>
      <c r="F55">
        <f t="shared" si="4"/>
        <v>25608.74917779729</v>
      </c>
    </row>
    <row r="56" spans="1:6" x14ac:dyDescent="0.25">
      <c r="A56" s="1">
        <v>45138</v>
      </c>
      <c r="B56">
        <v>24773</v>
      </c>
      <c r="C56">
        <f t="shared" si="1"/>
        <v>25535.629008148033</v>
      </c>
      <c r="D56">
        <f t="shared" si="2"/>
        <v>104.43905587139349</v>
      </c>
      <c r="E56">
        <f t="shared" si="3"/>
        <v>0.97230954126492886</v>
      </c>
      <c r="F56">
        <f t="shared" si="4"/>
        <v>26197.706934733702</v>
      </c>
    </row>
    <row r="57" spans="1:6" x14ac:dyDescent="0.25">
      <c r="A57" s="1">
        <v>45230</v>
      </c>
      <c r="B57">
        <v>25398</v>
      </c>
      <c r="C57">
        <f t="shared" si="1"/>
        <v>25999.850240540625</v>
      </c>
      <c r="D57">
        <f t="shared" si="2"/>
        <v>110.04269498097518</v>
      </c>
      <c r="E57">
        <f t="shared" si="3"/>
        <v>0.97613785100585126</v>
      </c>
      <c r="F57">
        <f t="shared" si="4"/>
        <v>24921.811126185017</v>
      </c>
    </row>
    <row r="58" spans="1:6" x14ac:dyDescent="0.25">
      <c r="A58" s="1">
        <v>45322</v>
      </c>
      <c r="B58">
        <v>31919</v>
      </c>
      <c r="C58">
        <f t="shared" si="1"/>
        <v>26742.528523402896</v>
      </c>
      <c r="D58">
        <f t="shared" si="2"/>
        <v>119.89605002107945</v>
      </c>
      <c r="E58">
        <f t="shared" si="3"/>
        <v>1.1920809998263224</v>
      </c>
      <c r="F58">
        <f t="shared" si="4"/>
        <v>30899.518356795426</v>
      </c>
    </row>
    <row r="59" spans="1:6" x14ac:dyDescent="0.25">
      <c r="A59" s="1">
        <v>45412</v>
      </c>
      <c r="B59">
        <v>24531</v>
      </c>
      <c r="C59">
        <f t="shared" si="1"/>
        <v>25963.606148383173</v>
      </c>
      <c r="D59">
        <f t="shared" si="2"/>
        <v>105.89687383155385</v>
      </c>
      <c r="E59">
        <f t="shared" si="3"/>
        <v>0.94658067647223576</v>
      </c>
      <c r="F59">
        <f t="shared" si="4"/>
        <v>25702.045072010806</v>
      </c>
    </row>
    <row r="60" spans="1:6" x14ac:dyDescent="0.25">
      <c r="A60" s="1">
        <v>45504</v>
      </c>
      <c r="B60">
        <v>25452</v>
      </c>
      <c r="C60">
        <f t="shared" si="1"/>
        <v>26148.335726515783</v>
      </c>
      <c r="D60">
        <f t="shared" si="2"/>
        <v>107.12470014915205</v>
      </c>
      <c r="E60">
        <f t="shared" si="3"/>
        <v>0.9732141938373865</v>
      </c>
      <c r="F60">
        <f t="shared" si="4"/>
        <v>25347.626524534277</v>
      </c>
    </row>
    <row r="61" spans="1:6" x14ac:dyDescent="0.25">
      <c r="A61" s="1">
        <v>45596</v>
      </c>
      <c r="B61">
        <v>25668</v>
      </c>
      <c r="C61">
        <f t="shared" si="1"/>
        <v>26284.839965143248</v>
      </c>
      <c r="D61">
        <f t="shared" si="2"/>
        <v>107.58228905038779</v>
      </c>
      <c r="E61">
        <f t="shared" si="3"/>
        <v>0.97647456850549674</v>
      </c>
      <c r="F61">
        <f t="shared" si="4"/>
        <v>25628.948718053882</v>
      </c>
    </row>
    <row r="62" spans="1:6" x14ac:dyDescent="0.25">
      <c r="A62" s="1">
        <v>45688</v>
      </c>
      <c r="B62">
        <v>30915</v>
      </c>
      <c r="C62">
        <f t="shared" si="1"/>
        <v>26055.502060536215</v>
      </c>
      <c r="D62">
        <f t="shared" si="2"/>
        <v>102.33472733890505</v>
      </c>
      <c r="E62">
        <f t="shared" si="3"/>
        <v>1.1873238342891876</v>
      </c>
      <c r="F62">
        <f t="shared" si="4"/>
        <v>31461.905108617633</v>
      </c>
    </row>
    <row r="63" spans="1:6" x14ac:dyDescent="0.25">
      <c r="A63" s="1">
        <v>45777</v>
      </c>
      <c r="B63">
        <v>23846</v>
      </c>
      <c r="C63">
        <f t="shared" si="1"/>
        <v>25448.343563533628</v>
      </c>
      <c r="D63">
        <f t="shared" si="2"/>
        <v>91.284307836901334</v>
      </c>
      <c r="E63">
        <f t="shared" si="3"/>
        <v>0.93843623569059997</v>
      </c>
      <c r="F63">
        <f t="shared" si="4"/>
        <v>24760.502841717167</v>
      </c>
    </row>
    <row r="64" spans="1:6" x14ac:dyDescent="0.25">
      <c r="A64" s="1">
        <v>45869</v>
      </c>
      <c r="B64">
        <v>25211</v>
      </c>
      <c r="C64">
        <f t="shared" si="1"/>
        <v>25807.864056315208</v>
      </c>
      <c r="D64">
        <f t="shared" si="2"/>
        <v>95.46211005905343</v>
      </c>
      <c r="E64">
        <f t="shared" si="3"/>
        <v>0.97633587567670743</v>
      </c>
      <c r="F64">
        <f t="shared" si="4"/>
        <v>24855.528349742715</v>
      </c>
    </row>
    <row r="65" spans="1:6" x14ac:dyDescent="0.25">
      <c r="A65" s="1">
        <v>45961</v>
      </c>
      <c r="B65">
        <v>25270</v>
      </c>
      <c r="C65">
        <f t="shared" si="1"/>
        <v>25885.322113882772</v>
      </c>
      <c r="D65">
        <f t="shared" si="2"/>
        <v>95.181695354668193</v>
      </c>
      <c r="E65">
        <f t="shared" si="3"/>
        <v>0.97626496789846307</v>
      </c>
      <c r="F65">
        <f t="shared" si="4"/>
        <v>25293.939241167449</v>
      </c>
    </row>
    <row r="66" spans="1:6" x14ac:dyDescent="0.25">
      <c r="A66" s="1">
        <v>46053</v>
      </c>
      <c r="F66">
        <f>($C$65+$D$65*(ROW()-ROW($F$65)))*E62</f>
        <v>30847.271399548645</v>
      </c>
    </row>
    <row r="67" spans="1:6" x14ac:dyDescent="0.25">
      <c r="A67" s="1">
        <v>46142</v>
      </c>
      <c r="F67">
        <f t="shared" ref="F67:F69" si="5">($C$65+$D$65*(ROW()-ROW($F$65)))*E63</f>
        <v>24470.36814798136</v>
      </c>
    </row>
    <row r="68" spans="1:6" x14ac:dyDescent="0.25">
      <c r="A68" s="1">
        <v>46234</v>
      </c>
      <c r="F68">
        <f t="shared" si="5"/>
        <v>25551.556544878858</v>
      </c>
    </row>
    <row r="69" spans="1:6" x14ac:dyDescent="0.25">
      <c r="A69" s="1">
        <v>46326</v>
      </c>
      <c r="F69">
        <f t="shared" si="5"/>
        <v>25642.623381590929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AB3FA8B110A443908E2C812DA557FB" ma:contentTypeVersion="11" ma:contentTypeDescription="Create a new document." ma:contentTypeScope="" ma:versionID="8525759fce32c2174b797ef63759cd36">
  <xsd:schema xmlns:xsd="http://www.w3.org/2001/XMLSchema" xmlns:xs="http://www.w3.org/2001/XMLSchema" xmlns:p="http://schemas.microsoft.com/office/2006/metadata/properties" xmlns:ns3="84751abd-683a-48ae-a0e5-5bb36301ec31" targetNamespace="http://schemas.microsoft.com/office/2006/metadata/properties" ma:root="true" ma:fieldsID="fd788ae6c286b8ab7db03f6a87526555" ns3:_="">
    <xsd:import namespace="84751abd-683a-48ae-a0e5-5bb36301ec31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751abd-683a-48ae-a0e5-5bb36301ec3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4751abd-683a-48ae-a0e5-5bb36301ec31" xsi:nil="true"/>
  </documentManagement>
</p:properties>
</file>

<file path=customXml/itemProps1.xml><?xml version="1.0" encoding="utf-8"?>
<ds:datastoreItem xmlns:ds="http://schemas.openxmlformats.org/officeDocument/2006/customXml" ds:itemID="{0DAB3D4E-E8CF-436B-B76B-34207EB92D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751abd-683a-48ae-a0e5-5bb36301ec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245395-1B4C-4786-B39C-1CE069DB5B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B4E4B4-EC22-4FA2-A2A2-472026DACBE7}">
  <ds:schemaRefs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purl.org/dc/terms/"/>
    <ds:schemaRef ds:uri="84751abd-683a-48ae-a0e5-5bb36301ec31"/>
    <ds:schemaRef ds:uri="http://schemas.microsoft.com/office/infopath/2007/PartnerControls"/>
    <ds:schemaRef ds:uri="http://schemas.openxmlformats.org/package/2006/metadata/core-properties"/>
  </ds:schemaRefs>
</ds:datastoreItem>
</file>

<file path=docMetadata/LabelInfo.xml><?xml version="1.0" encoding="utf-8"?>
<clbl:labelList xmlns:clbl="http://schemas.microsoft.com/office/2020/mipLabelMetadata">
  <clbl:label id="{741bf7de-e2e5-46df-8d67-82607df9deaa}" enabled="0" method="" siteId="{741bf7de-e2e5-46df-8d67-82607df9dea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Regression with seasonal dummy</vt:lpstr>
      <vt:lpstr>HWMS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Chelsea Anestal</cp:lastModifiedBy>
  <cp:revision/>
  <dcterms:created xsi:type="dcterms:W3CDTF">2015-06-05T18:17:20Z</dcterms:created>
  <dcterms:modified xsi:type="dcterms:W3CDTF">2026-03-15T13:32:43Z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0x010100B9AB3FA8B110A443908E2C812DA557FB</vt:lpwstr>
  </property>
</Properties>
</file>